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3875"/>
  </bookViews>
  <sheets>
    <sheet name="+Перечень на 2026_рег" sheetId="1" r:id="rId1"/>
    <sheet name="+Перечень на 2026_ГВЛ" sheetId="2" r:id="rId2"/>
    <sheet name="+Перечень на 2026_ЭГП" sheetId="3" state="hidden" r:id="rId3"/>
    <sheet name="+Перечень на 2026_БАС" sheetId="4" state="hidden" r:id="rId4"/>
  </sheets>
  <definedNames>
    <definedName name="_xlnm.Print_Titles" localSheetId="0">'+Перечень на 2026_рег'!$3:$4</definedName>
    <definedName name="_xlnm.Print_Area" localSheetId="0">'+Перечень на 2026_рег'!$A$1:$J$95</definedName>
    <definedName name="_xlnm.Print_Titles" localSheetId="1">'+Перечень на 2026_ГВЛ'!$3:$4</definedName>
    <definedName name="_xlnm.Print_Area" localSheetId="1">'+Перечень на 2026_ГВЛ'!$A$1:$J$29</definedName>
  </definedNames>
  <calcPr calcId="144525"/>
</workbook>
</file>

<file path=xl/sharedStrings.xml><?xml version="1.0" encoding="utf-8"?>
<sst xmlns="http://schemas.openxmlformats.org/spreadsheetml/2006/main" count="659" uniqueCount="365">
  <si>
    <t xml:space="preserve">Приложение 1 к приказу
Федерального агентства по недропользованию
от   ___________ 2025 г.   № _________  </t>
  </si>
  <si>
    <t>Перечень объектов региональных геолого-геофизических и геолого-съемочных работ по геологическому изучению недр и воспроизводству 
минерально-сырьевой базы, финансируемых за счёт субсидии на финансовое обеспечение выполнения государственного задания Федерального агентства по недропользованию на 2026 год и на плановый период 2027 и 2028 годов
(ФГБУ "Институт Карпинского")</t>
  </si>
  <si>
    <t>№№</t>
  </si>
  <si>
    <t xml:space="preserve">Наименование работы, показатель, характеризующий содержание работы, 
наименование объекта работ </t>
  </si>
  <si>
    <t>Наимено-вание учреждения - исполнителя работ</t>
  </si>
  <si>
    <t>Сроки проведения работ (год, кв.)</t>
  </si>
  <si>
    <t xml:space="preserve">Предельный объём финансового обеспечения на объект, в тыс. руб. </t>
  </si>
  <si>
    <t xml:space="preserve">Плановый объём финансового обеспечения на 2026 год, в тыс. руб. </t>
  </si>
  <si>
    <t xml:space="preserve">Плановый объём финансового обеспечения на 2027 год, в тыс. руб. </t>
  </si>
  <si>
    <t xml:space="preserve">Плановый объём финансового обеспечения на 2028 год, в тыс. руб. </t>
  </si>
  <si>
    <t>Краткое содержание
технического (геологического) задания на 2026 год
Показатель объёма работы</t>
  </si>
  <si>
    <t xml:space="preserve">Нача-ло </t>
  </si>
  <si>
    <t>Окон-чание</t>
  </si>
  <si>
    <t xml:space="preserve">1. Региональные геолого-геофизические и геолого-съемочные работы, в т. ч: </t>
  </si>
  <si>
    <t>1.1. Региональные геолого-съемочные и геофизические работы</t>
  </si>
  <si>
    <t>1.1.1. Проведение работ по сводному и обзорному картографированию на территории суши Российской Федерации</t>
  </si>
  <si>
    <t>Отчеты о проведении работ по сводному и обзорному геологическому картографированию: 
2026 г. - 4 ед.; 2027 г. - 4 ед.; 2028 г. - 4 ед.</t>
  </si>
  <si>
    <t>1.1.1.1</t>
  </si>
  <si>
    <t>Проведение в 2024-2026 годах работ по сводному и обзорному картографированию территории Российской Федерации</t>
  </si>
  <si>
    <t>ФГБУ «Институт Карпинского»</t>
  </si>
  <si>
    <t>2024
I</t>
  </si>
  <si>
    <t>2026
IV</t>
  </si>
  <si>
    <r>
      <rPr>
        <b/>
        <sz val="10"/>
        <rFont val="Arial"/>
        <charset val="134"/>
      </rPr>
      <t xml:space="preserve">2026 г., 3 этап:
</t>
    </r>
    <r>
      <rPr>
        <sz val="10"/>
        <rFont val="Arial"/>
        <charset val="134"/>
      </rPr>
      <t>Актуализированная цифровая геологическая карта России и прилегающих акваторий масштаба 1:2 500 000 с объяснительной запиской по новым геолого-геофизическим материалам регионального геологического изучения недр по состоянию на 01.09.26 г. с учетом материалов по мониторингу листов ГК-1000/3, результатов актуализации геологических карт ранне- и позднедокембрийских образований, вновь созданных фрагментов интерактивной карты магматических формаций.
Актуализированная цифровая геологическая карта раннедокембрийских образований территории России и прилегающих акваторий масштаба 1:2 500 000 с учетом данных ГК-1000/3, ГК-200/2, результатов мониторинга ГК-1000, фондовых материалов и опубликованной литературы, увязанная с цифровой Геологической картой России и прилегающих акваторий масштаба 1:2 500 000: объяснительная записка к региональной стратиграфической схеме нижнедокембрийских образований (Карело-Кольский регион); актуализированные межрегиональные схемы корреляции магматических и метаморфических комплексов раннего докембрия территории России; объяснительная записка к геологической карте (разделы «Стратиграфия», «Магматизм и метаморфизм», «Схема тектонического районирования масштаба 1:10 000 000»); предложения к изменению и дополнению легенд серий листов ГК-1000 (Ангаро-Енисейская, Алдано-Забайкальская); структурированный массив цифровой геологической информации, увязанный с Национальным геолого-картографическим ресурсом "Цифровой двойник недр России; лабораторно-аналитические исследования.
Актуализированная цифровая геологическая карта позднедокембрийских образований территории России и прилегающих акваторий масштаба 1:2 500 000 с учетом данных ГК-1000/3, ГК-200/2, результатов мониторинга ГК-1000, фондовых материалов и опубликованной литературы, увязанная с цифровой Геологической картой России и прилегающих акваторий масштаба 1:2 500 000: дополненные схемы структурно-формационного районирования платформ складчатыми областями; уточненные региональные стратиграфические схемы верхнего докембрия; актуализированные межрегиональные схемы корреляции магматических и метаморфических комплексов позднего докембрия территории России; объяснительная записка к геологической карте (разделы «Стратиграфия», «Магматизм и метаморфизм», «Схема тектонического районирования масштаба 1:10 000 000»); структурированный массив цифровой геологической информации, увязанный с Национальным геолого-картографическим ресурсом "Цифровой двойник недр России»; лабораторно-аналитические исследования.
Интерактивная карта магматических формаций территории Российской Федерации масштаба 1:2 500 000 пополненная новыми фрагментами (Крымско-Кавказская складчатая область, Балтийский щит, погребенный фундамент Восточно-Европейской платформы); структурированный массив цифровой геологической информации.</t>
    </r>
  </si>
  <si>
    <t>Актуализированная цифровая карта аномального магнитного поля территории России и прилегающих акваторий масштаба 1:2 500 000 на основе новых комплектов ГФО-1000 по состоянию на 01.09.2026 г. (15 листов: M-45, M-46, M-47, M-48, M-49, M-50, N-45, N-46, N-47, N-48, O-46, O-47, O-48, P-45, P-46) и результатов аэромагнитных съемок масштаба 1:200 000.
Актуализированная цифровая карта аномального гравитационного поля (гравиметрическая карта) территории России и прилегающих акваторий масштаба 1:2 500 000 в аномалиях Буге (территория суши и прилегающие акватории) и в аномалиях Буге (суша)–Фая (прилегающие акватории) – 2 карты на основе новых комплектов ГФО-1000 по состоянию на 01.09.2026 г. (20 листов: N-56, O-55, O-56, P-51, P-52, P-54, P-55, P-56, Q-52, Q-53, Q-54, Q-55, R-52, R-53, R-54, R-55, T-53, T-54, T-55, T-56) и государственных гравиметрических карт (38 листов: R-43-I, II, III, IV, IX, V, VI, VII, VIII, X, XI, XII, XIII, XIV, XIX, XV, XVI, XVII, XVIII, XX, XXIII, XXIV, R-44-I, II, IX, VII, VIII, X, XI, XII, XIII, XIV, XIX, XV, XVI, XVII, XVIII, XX).
Информационный ресурс «Аэрогеофизика» средне-крупномасштабной аэрогеофизической изученности по результатам анализа и экспертной оценки качества отчетных материалов, находящихся на учете ФГБУ «Росгеолфонд» с увязкой по структуре и форматам данных с информационным интернет-ресурсом НГКР «Недра России» (НГКР «Цифровой двойник недр России») (40% территории Сибирского и 70% Уральского федеральных округов).
Геологический отчет о результатах работ по объекту.</t>
  </si>
  <si>
    <t>1.1.1.2</t>
  </si>
  <si>
    <t xml:space="preserve">Проведение в 2025-2027 годах работ по изотопно-геохимическому и геохронологическому обеспечению мониторинга государственной геологической карты масштаба 1:1 000 000 и сводного и обзорного картографирования на территории Российской Федерации
</t>
  </si>
  <si>
    <t>2025
I</t>
  </si>
  <si>
    <t>2027
IV</t>
  </si>
  <si>
    <r>
      <rPr>
        <b/>
        <sz val="10"/>
        <rFont val="Arial"/>
        <charset val="134"/>
      </rPr>
      <t>Изотопно-геохимическое и геохронологическое изучение магматических и метаморфических комплексов для решения геологических и прогнозно-минерагенических задач мониторинга ГК-1000/3, сводного и обзорного геологического картографирования территории Российской Федерации, 2 этап:</t>
    </r>
    <r>
      <rPr>
        <sz val="10"/>
        <rFont val="Arial"/>
        <charset val="134"/>
      </rPr>
      <t xml:space="preserve">
Результаты лабораторно-аналитических исследований по определению возраста и изотопно-геохимических характеристик магматических и метаморфических комплексов серий листов Госгеолкарты-1000 (Таймырско-Североземельская, Балтийская, Уральская, Анабаро-Вилюйская, Ангаро-Енисейская, Алтае-Саянская, Алдано-Забайкальская, Верхояно-Колымская, Дальневосточная серии). Структурированный массив вновь полученных данных изотопно-геохимического и геохронологического изучения магматических и метаморфических комплексов по сериям листов Госгеолкарты-1000/3. Паспорта геологических объектов с результатами изотопно-геохимического, геохронологического и петрологического изучения (120 паспортов). Унификация и подготовка к изданию паспортов, составленных в 2022-2024 г. (100 паспортов).
Оценка перспектив рудоносности интрузивных комплексов на золото-медно-порфировое оруденение по результатам изотопно-геохимического изучения акцессорных минералов – циркона, апатита, титанита и рутила (в пределах Балтийской, Северо-Карско-Баренцевоморской, Уральской, Таймырско-Североземельской, Алтае-Саянской, Ангаро-Енисейская, Анабаро-Вилюйской, Алдано-Забайкальской, Дальневосточной, Верхояно-Колымской, Охотоморской, Чукотской серий листов ГК-1000/3) – 2 этап: Перечень перспективных на порфировое оруденение площадей, локализованных в ходе ГСР масштабов 1:1 000 000 и 1:200 000;Результаты лабораторных исследований: цирконов, апатитов, титанитов и рутилов на определение содержаний элементов-примесей (REE+Y,Ti,Hf,U,Th,Pb) - 80 образцов, фосфора (в 30 обр. цирконов), Sr, Mn, V, Cl, S в 10 образцах апатитов; результаты разбраковки изученных объектов на потенциально рудоносные и «безрудные» по референтным значениям индикативных геохимических параметров (критериев) акцессорных цирконов (PIZs), апатитов, титанитов и рутилов; паспорта учета перспективных объектов (не менее 3 площадей); рекомендации по проведению ГМК-50 и ревизионно-заверочных работ с целью локализации участков недр для постановки ГРР поисковой стадии; структурированный массив данных изотопно-геохимического изучения опорных объектов, пополненный ретроспективными и вновь полученными материалами по результатам изучения перспективных на золото-медно-порфировое оруденение гранитоидных комплексов.</t>
    </r>
  </si>
  <si>
    <r>
      <rPr>
        <b/>
        <sz val="10"/>
        <rFont val="Arial"/>
        <charset val="134"/>
      </rPr>
      <t xml:space="preserve">Определение возраста и изотопно-геохимических характеристик кимберлитовых цирконов из разновозрастных алмазоносных россыпей и минералов-геохронометров из кимберлитов Лено-Анабарской субпровинции (Анабарский, Куонамский, Нижне-Оленекский и Приморский районы) - 2 этап
</t>
    </r>
    <r>
      <rPr>
        <sz val="10"/>
        <rFont val="Arial"/>
        <charset val="134"/>
      </rPr>
      <t>Результаты датирования и изотопно-геохимического изучения кимберлитовых цирконов из древних и современных алмазоносных россыпей (U-Pb датирование 7 шлиховых проб) и минералов-геохронометров (U-Pb датирование - перовскит, 40Ar/39Ar датирование - слюда из кимберлитов (2 пробы). Структурированный массив данных изотопно-геохимического и геохронологического изучения алмазоносных россыпей, подготовленный для интеграции в Геохронологический атлас-справочник России. Структурированный массив данных изотопно-геохимического и геохронологического изучения кимберлитов, подготовленный для интеграции в Геохронологический атлас-справочник России.</t>
    </r>
  </si>
  <si>
    <t>1.1.1.3</t>
  </si>
  <si>
    <t>Проведение в 2027-2029 годах работ по сводному и обзорному картографированию территории Российской Федерации</t>
  </si>
  <si>
    <t>2027
I</t>
  </si>
  <si>
    <t>2029
IV</t>
  </si>
  <si>
    <r>
      <rPr>
        <b/>
        <sz val="10"/>
        <rFont val="Arial"/>
        <charset val="134"/>
      </rPr>
      <t xml:space="preserve">Составление, актуализация и подготовка к изданию карт геологического и прогнозно-минерагенического содержания территории Российской Федерации и прилегающих территорий масштаба 1:2 500 000. </t>
    </r>
    <r>
      <rPr>
        <sz val="10"/>
        <rFont val="Arial"/>
        <charset val="134"/>
      </rPr>
      <t>Актуализированные карты по состоянию на 01.09.2028 г.</t>
    </r>
  </si>
  <si>
    <t>1.1.2. Проведение работ по геологическому картографированию масштаба 
1:1 000 000 на территории суши Российской Федерации</t>
  </si>
  <si>
    <t>Прирост мелкомасштабной геологической изученности территории РФ и ее континентального шельфа – 5,69 % ежегодно</t>
  </si>
  <si>
    <t>1.1.2.1</t>
  </si>
  <si>
    <t>Мониторинг государственной геологической карты масштаба 
1:1 000 000 территории Российской Федерации и ее континентального шельфа в 2025-2027 годах</t>
  </si>
  <si>
    <r>
      <t xml:space="preserve">Ведение мониторинга Госгеолкарты-1000 в рамках единой геолого-картографической модели территории Российской Федерации и её континентального шельфа масштаба 1:1 000 000 (ЕГКМ) по группам листов (основной этап): </t>
    </r>
    <r>
      <rPr>
        <sz val="10"/>
        <rFont val="Arial"/>
        <charset val="134"/>
      </rPr>
      <t>полевые, камеральные работы, лабораторно-аналитические исследования. 
Пополненный структурированный массив геопривязанной цифровой геологической информации по состоянию на 31.12.2026 (Северо-Карско-Баренцевоморская (листы Т-(36)-40, S-(36)-37, S-38, S-39,40, R-(35)-36, R-37,38, R-39,40); Таймырско-Североземельская (листы U-45-48, T-45-48, S-44,45, S-46, S-47, S-48, S-49); Лаптево-Сибироморская (листы T-53-56, S-50, S-51,52, S-53,54); Балтийская (листы Q-(35)-36, Q-37, P-(35)-36, Р-37); Мезенская (листы Q-38, Q-39, P-38, P-39); Центрально-Европейская (листы O-35(N-35),O-36, N-34, M-(36),N-36, M-37); Уральская (листы N-40, N-41, M-40,41); Норильская (листы R-45, R-46, R-47, Q-45, Q-46, Q-47); Алтае-Саянская (М-44, M-45, M-46, М-47); Анабаро-Вилюйская (листы R-50, R-51, Q-50, Q-51, P-51, P-52); Алдано-Забайкальская (листы О-49, O-50, N-49, N-50, M-48, M-49, M-50); Верхояно-Колымская (листы R-52, R-53, Q-52, Q-53, Q-54, P-53); Дальневосточная (листы L-(52),53, K-(52),53) – 93 ном. листа): 
- Актуализированные в ЕГКМ полистные комплекты ГК-1000 и структурированные массивы цифровой геологической информации, размещенные в централизованных информационных ресурсах, по группам листов в пределах легенд серий (в том числе: пополненный структурированный массив новой информации по группам листов ГК-1000, загруженных в ЕГКМ; актуализированные в ЕГКМ полистные комплекты Госгеолкарты-1000; пополненные первичные и сопровождающие структурированные массивы геологической информации к комплектам Госгеолкарты-1000, эталонные (полистные) геологические коллекций первичных геологических материалов); 
- Предварительно актуализированные и увязанные между собой отсутствующие карты и схемы исходных комплектов (предварительная карта прогноза на нефть и газ - Уральская серия - листы N-40, N-41, M-40,41);
- Предварительно актуализированные легенды Мезенской, Норильской и Таймырско-Североземельской серий листов ГК-1000 (геологический и минерагенический блоки);
- Уточненные данные о геологических особенностях и минерагении территории групп листов ГК-1000 по результатам полевых, лабораторно-аналитических и камеральных работ; 
- Новые данные по минерально-сырьевой базе групп листов на основе анализа объектов «Государственного кадастра месторождений и проявлений» и ГК-1000/3;
- Перспективные участки недр и рекомендации по постановке среднемасштабных и крупномасштабных геолого-съёмочных работ. Паспорта учета перспективных объектов, загруженные в ИР «Карта перспективных объектов с оцененными прогнозными ресурсами категории Р3 и металлогеническим потенциалом»;
- Актуализированный перечень задач и мероприятий мониторинга - 93 ном. листа. 
Базовые покрытия масштаба 1:2 500 000 – 1:5 000 000 актуализированные и интегрированные с Государственными геологическими картами масштаба 1:1 000 000, загруженными в ЕГКМ, и с учетом новых данных комплектов ГК-1000/3 в том числе: 
- Актуализированные тематические слои цифровой тектонической карты территории Российской Федерации и прилегающих акваторий масштаба 1:2 500 000 (тектоническая карта с отображением этапов консолидации земной коры (Северо-Восток, Восточно-Азиатская окраина, Урал, Европейская часть РФ)) и схемы тектонического районирования масштаба 1:5 000 000 (схема тектонического районирования на геодинамической основе (Европейская часть РФ));
- Актуализированная цифровая карта четвертичных образований территории Российской Федерации и прилегающих акваторий масштаба 1:2 500 000 (новый тематический слой - макет геоморфологической карты России и прилегающих акваторий, легенда карты с элементами эндо- и экзодинамики); 
- Актуализированная цифровая прогнозно-минерагеническая карта Российской Федерации и ее континентального шельфа масштаба 1:2 500 000 (включая дополнительные тематические слои: карты закономерностей размещения и прогноза на стратегические, высоколиквидные, остродефицитные металлы: флюорит, молибден, ванадий, уголь);
- Структурированный массив данных техногенных объектов, включающих полезные компоненты приоритетных видов стратегического минерального сырья (на основе интерактивной карты техногенных образований Российской Федерации основных видов рудных и нерудных полезных ископаемых), подготовленный для загрузки в среду ЕГКМ (с расширенным набором характеристик техногенных образований и их источников-Северо-Западный ФО, Центральный ФО, Приволжский ФО, Уральский ФО, Южный и Северо-Кавказский ФО).</t>
    </r>
  </si>
  <si>
    <r>
      <rPr>
        <b/>
        <sz val="10"/>
        <rFont val="Arial"/>
        <charset val="134"/>
      </rPr>
      <t>Актуализация и подготовка к загрузке в ЕГКМ серийных легенд и карт полистных комплектов Госгеолкарты-1000/3 в векторном формате, их увязка по группам листов (подготовительный этап): п</t>
    </r>
    <r>
      <rPr>
        <sz val="10"/>
        <rFont val="Arial"/>
        <charset val="134"/>
      </rPr>
      <t xml:space="preserve">олевые, камеральные работы, лабораторно-аналитические исследования.
</t>
    </r>
    <r>
      <rPr>
        <b/>
        <sz val="10"/>
        <rFont val="Arial"/>
        <charset val="134"/>
      </rPr>
      <t xml:space="preserve">3-я стадия: </t>
    </r>
    <r>
      <rPr>
        <sz val="10"/>
        <rFont val="Arial"/>
        <charset val="134"/>
      </rPr>
      <t xml:space="preserve">Северо-Карско-Баренцевоморская (листы Т-41-44), Южно-Карская (S-43), Центрально-Европейская (лист О-39); Уральская (листы O-40, O-41), Западно-Сибирская (листы O-42, О-43, N-42, N-43), Ангаро-Енисейская (Р-48, Р-49), Алтае-Саянская (листы N-44, N-45, N-46), Анабаро-Вилюйская (листы Q-49, 
Р-50), Верхояно-Колымская (R-55, R-56, R-57, Q-57), Алдано-Забайкальская (листы О-51, O-52), Скифская (Южно-Европейская) (листы K-37-39, L-36 (K-36), L-37), Чукотская (листы Q-58, Q-59, Q-60, R-58, R-59, R-60), Корякско-Курильская СЛ (листы O-58, P-58, P-59, P-60) серии – 41 ном. листов:
Уточненные геолого-геофизические данные о региональных особенностях геологического строения и минерагении по группам листов Госгеолкарты-1000/3 по результатам камеральных работ и лабораторно-аналитических исследований, а также полевых работ на опорных участках. 
Актуализированные комплекты Госгеолкарты-1000/3: карты и схемы комплектов и легенды к ним, первичные и сопровождающие структурированные массивы геологической информации, объяснительные записки, цифровые модели. Эталонные (полистные) геологические коллекции первичных геологических материалов. Макеты актуализированных легенд серий листов, в пределах которых обновлены комплекты Госгеолкарты-1000/3, размещенные в ИР «Серийные легенды». Актуализированные геофизические основы Госгеолкарты-1000 - листы Т-53-56 (3-й этап). Единая геолого-картографическая модель территории Российской Федерации и её континентального шельфа масштаба 1:1 000 000 с загруженными картами и схемами актуализированных комплектов Госгеолкарты-1000/3, сопровождаемых объяснительными записками и структурированными массивами геологической информации – 40 ном. листов; 
</t>
    </r>
    <r>
      <rPr>
        <b/>
        <sz val="10"/>
        <rFont val="Arial"/>
        <charset val="134"/>
      </rPr>
      <t>2-я стадия:</t>
    </r>
    <r>
      <rPr>
        <sz val="10"/>
        <rFont val="Arial"/>
        <charset val="134"/>
      </rPr>
      <t xml:space="preserve"> Северо-Карско-Баренцевоморская (листы U-36-40), Южно-Карская (листы S-41, S-42, R-41), Лаптево-Сибироморская (листы S-55,56, S-57,58, Т-49-52), Ангаро-Енисейская (листы N-47, N-48, О-46, Р-46), Верхояно-Колымская (листы Р-54, Q-55, R-54), Дальневосточная (листы M-52, M-53), Корякско-Курильская (лист N-57, О-57) Скифская (листы L-38, L-39) – 29 ном. листов: 
Уточненные геолого-геофизические данные о региональных особенностях геологического строения и минерагении по группам листов Госгеолкарты-1000/3 по результатам камеральных работ и лабораторно-аналитических исследований, а также полевых работ на опорных участках. Предварительно актуализированные комплекты Госгеолкарты-1000/3: карты и схемы комплектов Госгеолкарты-1000/3 и легенды к ним, пополненные первичные и сопровождающие структурированные массивы геологической информации к комплектам Госгеолкарты-1000/3, компоненты цифровых моделей комплектов Госгеолкарты-1000/3; </t>
    </r>
  </si>
  <si>
    <r>
      <rPr>
        <b/>
        <sz val="10"/>
        <rFont val="Arial"/>
        <charset val="134"/>
      </rPr>
      <t>1-я стадия:</t>
    </r>
    <r>
      <rPr>
        <sz val="10"/>
        <rFont val="Arial"/>
        <charset val="134"/>
      </rPr>
      <t xml:space="preserve"> Северо-Карско-Баренцевоморская (листы U-41-44), Центрально-Европейская (листы M-38, M-39, N-37, N-38, N-39, О-37, О-38), Уральская (листы Р-40, Р-41), Западно-Сибирская (листы О-44, О-45, Р-42, Р-43, Р-44, Р-45), Ангаро-Енисейская (листы Р-47), Анабаро-Вилюйская (Q-48, R-48, R-49), Верхояно-Колымская (листы Р-55, Р-56, Р-57, Q-56), Дальневосточная (листы L-54, M-54, M-51, N-51, N-52, N-53, N-54, О-53) – 35 ном. листов;
Уточненные геолого-геофизические данные о региональных особенностях геологического строения и минерагении по группам листов Госгеолкарты-1000/3 по результатам камеральных работ и лабораторно-аналитических исследований, а также полевых работ на опорных участках. Предварительно актуализированные комплекты Госгеолкарты-1000/3: карты и схемы комплектов Госгеолкарты-1000/3 и легенды к ним, пополненные первичные и сопровождающие структурированные массивы геологической информации к комплектам Госгеолкарты-1000/3, компоненты цифровых моделей комплектов Госгеолкарты-1000/3. 
Актуализированные дистанционные основы - 12 комплектов (12 ном. листов).</t>
    </r>
  </si>
  <si>
    <r>
      <rPr>
        <b/>
        <sz val="10"/>
        <rFont val="Arial"/>
        <charset val="134"/>
      </rPr>
      <t xml:space="preserve">Мониторинг сводной цифровой геолого-картографической основы России для обеспечения управления фондом недр на федеральном уровне: </t>
    </r>
    <r>
      <rPr>
        <sz val="10"/>
        <rFont val="Arial"/>
        <charset val="134"/>
      </rPr>
      <t xml:space="preserve">
- Сформированный Национальный геолого-картографический ресурс «Цифровой двойник недр России»: интегрированные цифровые геолого-картографические материалы по геологическому строению, минерально-сырьевым ресурсам, состоянию и использованию недр России, дополненные данными по административно-территориальному делению Российской Федерации и особо охраняемым природным территориям (в формате картографических веб-приложений) по состоянию на 01.09.2026.
- Актуализированные в онлайн-режиме, интегрированные в Национальный геолого-картографический ресурс «Цифровой двойник недр России» Справки о состоянии и перспективах использования минерально-сырьевой базы федеральных округов, субъектов РФ, Арктической зоны РФ (Справки МСБ).</t>
    </r>
  </si>
  <si>
    <t xml:space="preserve">Унификация вновь полученных результатов государственного геологического картирования территории Российской Федерации и её континентального шельфа масштаба 1:1 000 000 для реализации программы регионального геологического изучения недр подготовленные к широкому использованию унифицированные версии 4-х комплектов Государственной геологической карты масштаба 1:1 000 000: цифровые макеты в издательском формате, изданные твердые копии государственных геологических карт и объяснительных записок, единые цифровые модели комплектов листов О-55, О-56, N-56, Q-2 </t>
  </si>
  <si>
    <r>
      <rPr>
        <b/>
        <sz val="10"/>
        <rFont val="Arial"/>
        <charset val="134"/>
      </rPr>
      <t>Подготовка макета карты четвертичных образований территории Российской Федерации и прилегающих акваторий масштаба 1:2 500 000 и создание полиграфически оформленного печатного варианта (3-й этап).</t>
    </r>
    <r>
      <rPr>
        <sz val="10"/>
        <rFont val="Arial"/>
        <charset val="134"/>
      </rPr>
      <t xml:space="preserve">
Полиграфически оформленный печатный вариант Карты четвертичных образований территории Российской Федерации и прилегающих акваторий масштаба 1:2 500 000 в виде электронного издания.</t>
    </r>
  </si>
  <si>
    <t>Интеграция Карты четвертичных образований территории Российской Федерации и прилегающих акваторий масштаба 1:2 500 000, Тектонической карты территории России и прилегающих акваторий масштаба 1:2 500 000 и Прогнозно-минерагенической карты территории России и её континентального шельфа масштаба 1:2 500 000 в международный проект (по территории Северной, Центральной и Восточной Азии), интеграция результатов мониторинга Госгеолкарты-1000 в международный проект «Геологическое картографирование Большого Алтая масштаба 1:1 000 000»
Предложения по интеграции Карты четвертичных образований территории Российской Федерации и прилегающих акваторий масштаба 1:2 500 000, Тектонической карты территории России и прилегающих акваторий масштаба 1:2 500 000 и Прогнозно-минерагенической карты территории России и её континентального шельфа масштаба 1:2 500 000 в международный проект (по территории Северной, Центральной и Восточной Азии); по интеграции результатов мониторинга Госгеолкарты-1000 (листы М-44, М-45, М-46, М-47) в международный проект «Геологическое картографирование Большого Алтая масштаба 1:1 000 000»</t>
  </si>
  <si>
    <t>1.1.2.2</t>
  </si>
  <si>
    <t>Мониторинг государственной геологической карты масштаба 1:1 000 000 территории Российской Федерации и ее континентального шельфа в 2025-2027 годах</t>
  </si>
  <si>
    <t>2028
I</t>
  </si>
  <si>
    <t>2030
IV</t>
  </si>
  <si>
    <r>
      <rPr>
        <b/>
        <sz val="10"/>
        <rFont val="Arial"/>
        <charset val="134"/>
      </rPr>
      <t xml:space="preserve">Ведение мониторинга Госгеолкарты-1000 в рамках единой геолого-картографической модели территории Российской Федерации и её континентального шельфа масштаба 1:1 000 000 (ЕГКМ) по группам листов (основной этап): </t>
    </r>
    <r>
      <rPr>
        <sz val="10"/>
        <rFont val="Arial"/>
        <charset val="134"/>
      </rPr>
      <t xml:space="preserve">полевые работы, камеральные работы, лабораторно-аналитические исследования.
Новые геолого-геофизические данные о региональных особенностях геологического строения в области стратиграфии, петрологии, тектоники, изотопной геохронологии и минерагении.
</t>
    </r>
    <r>
      <rPr>
        <b/>
        <sz val="10"/>
        <rFont val="Arial"/>
        <charset val="134"/>
      </rPr>
      <t xml:space="preserve">Актуализация и подготовка к загрузке в ЕГКМ серийных легенд и карт полистных комплектов Госгеолкарты-1000/3 в векторном формате, их увязка по группам листов (подготовительный этап): </t>
    </r>
    <r>
      <rPr>
        <sz val="10"/>
        <rFont val="Arial"/>
        <charset val="134"/>
      </rPr>
      <t xml:space="preserve">полевые работы, камеральные работы, лабораторно-аналитические исследования.
Новые геолого-геофизические данные о региональных особенностях геологического строения в области стратиграфии, петрологии, тектоники, изотопной геохронологии и минерагении (закономерностей размещения полезных ископаемых) </t>
    </r>
  </si>
  <si>
    <t>1.1.3. Проведение региональных геолого-съемочных работ масштаба 1:200 000 на территории суши Российской Федерации</t>
  </si>
  <si>
    <t>Прирост среднемасштабной геологической изученности территории РФ и ее континентального шельфа: 2026 г. – 41 382 кв. км; 2027 г. – 52 030 кв. км; 
2028 г. – 52 030 кв. км</t>
  </si>
  <si>
    <t>1.1.3.1</t>
  </si>
  <si>
    <t>Проведение в 2024-2026 годах региональных геолого-съемочных работ масштаба 1:200 000 на группу листов в пределах Северо-Западного и Центрального ФО</t>
  </si>
  <si>
    <r>
      <rPr>
        <b/>
        <sz val="10"/>
        <rFont val="Arial"/>
        <charset val="134"/>
      </rPr>
      <t>ГДП-200 листа N-37-XIV (Тула), 3 этап</t>
    </r>
    <r>
      <rPr>
        <sz val="10"/>
        <rFont val="Arial"/>
        <charset val="134"/>
      </rPr>
      <t xml:space="preserve">
Задачи: 1. Составление современной геологической основы масштаба 1:200 000 (авторский вариант Госгеолкарты-200/2) (карта фактического материала, геологическая карта дочетвертичных образований; карта четвертичных образований; карта полезных ископаемых и закономерностей их размещения); 2. Уточнение особенностей геологического строения и размещения полезных ископаемых в пределах листов. 3. Выделение перспективных площадей с оценкой прогнозных ресурсов по категории Р3 и рекомендации по постановке работ последующих стадий . 4. Составление квартальных, годового информационных и итогового геологических отчетов о результатах работ по объекту.
Основные виды и методы решения геологических задач: 1. Камеральные работы. 2. Лабораторно-аналитические исследования (микро- и макрофунистические исследования). 
Ожидаемые результаты: 1. Современная геологическая основа масштаба 1:200 000 (авторский вариант Госгеолкарты-200/2) (карта фактического материала, геологическая карта дочетвертичных образований; карта четвертичных образований; карта полезных ископаемых и закономерностей их размещения); 2. Уточненные особенности геологического строения и размещения полезных ископаемых в пределах листов. 3. Выделенные перспективные площади с оценкой прогнозных ресурсов по категории Р3 и рекомендации по постановке работ последующих стадий. 4. Информационные квартальные, годовой и окончательный геологические отчеты о результатах работ по объекту
Оперативный прирост среднемасштабной геологической изученности - 4 437,2 кв. км.</t>
    </r>
  </si>
  <si>
    <r>
      <rPr>
        <b/>
        <sz val="10"/>
        <rFont val="Arial"/>
        <charset val="134"/>
      </rPr>
      <t>ГДП-200 с подготовкой к изданию листов Q-37-I, II (Западно-Кейвская площадь), 3 этап</t>
    </r>
    <r>
      <rPr>
        <sz val="10"/>
        <rFont val="Arial"/>
        <charset val="134"/>
      </rPr>
      <t xml:space="preserve">
Задачи: 1. Подготовка к изданию комплекта Госгеолкарты-200/2 (карта фактического материала, геологическая карта дочетвертичных образований; карта четвертичных образований; карта полезных ископаемых и закономерностей их размещения); 2. Уточнение особенностей геологического строения и размещения полезных ископаемых в пределах листов. 3. Выделение перспективных площадей с оценкой прогнозных ресурсов по категории Р3 и рекомендации по постановке работ последующих стадий. 4. Составление квартальных, годового информационных и итогового геологических отчетов о результатах работ по объекту.
Основные виды и методы решения геологических задач: 1. Камеральные работы. 2. Лабораторно-аналитические исследования (минералогические и другие исследования). 
Ожидаемые результаты: 1. Подготовленный к изданию комплект Госгеолкарты-200/2 (карта фактического материала, геологическая карта дочетвертичных образований; карта четвертичных образований; карта полезных ископаемых и закономерностей их размещения); 2. Уточненные особенности геологического строения и размещения полезных ископаемых в пределах листов. 3. Выделенные перспективные площади с оценкой прогнозных ресурсов по категории Р3 и рекомендации по постановке работ последующих стадий. 4. Информационные квартальные, годовой и окончательный геологические отчеты о результатах работ по объекту
Прирост среднемасштабной геологической изученности - 5 792,8 кв. км.</t>
    </r>
  </si>
  <si>
    <t>1.1.3.2</t>
  </si>
  <si>
    <t>Проведение в 2024-2026 годах региональных геолого-съемочных работ масштаба 1:200 000 на группу листов в пределах Уральского и Приволжского ФО</t>
  </si>
  <si>
    <r>
      <rPr>
        <b/>
        <sz val="10"/>
        <rFont val="Arial"/>
        <charset val="134"/>
      </rPr>
      <t>ГДП-200 листа P-41-XIХ (Лозьвинская площадь), 3 этап</t>
    </r>
    <r>
      <rPr>
        <sz val="10"/>
        <rFont val="Arial"/>
        <charset val="134"/>
      </rPr>
      <t xml:space="preserve">
Задачи: 1. Составление современной геологической основы масштаба 1:200 000 (авторский вариант Госгеолкарты-200/2) (карта фактического материала, геологическая карта дочетвертичных образований; карта четвертичных образований; карта полезных ископаемых и закономерностей их размещения); 2. Уточнение особенностей геологического строения и размещения полезных ископаемых в пределах листов. 3. Выделение перспективных площадей с оценкой прогнозных ресурсов по категории Р3 и рекомендации по постановке работ последующих стадий . 4. Составление квартальных, годового информационных и итогового геологических отчетов о результатах работ по объекту.
Основные виды и методы решения геологических задач: 1. Камеральные работы. 2. Лабораторно-аналитические исследования (пробоподготовка, химико-аналитические, петрографические, минералогические, изотопно-геохронологические, палинологические и другие исследования). 
Ожидаемые результаты: 1. Современная геологическая основа масштаба 1:200 000 (авторский вариант Госгеолкарты-200/2) (карта фактического материала, геологическая карта дочетвертичных образований; карта четвертичных образований; карта полезных ископаемых и закономерностей их размещения); 2. Уточненные особенности геологического строения и размещения полезных ископаемых в пределах листов. 3. Выделенные перспективные площади с оценкой прогнозных ресурсов по категории Р3 и рекомендации по постановке работ последующих стадий. 4. Информационные квартальные, годовой и окончательный геологические отчеты о результатах работ по объекту.</t>
    </r>
  </si>
  <si>
    <r>
      <rPr>
        <b/>
        <sz val="10"/>
        <rFont val="Arial"/>
        <charset val="134"/>
      </rPr>
      <t>ГДП-200 листа N-39-XVII (Бугульминская площадь), 3 этап</t>
    </r>
    <r>
      <rPr>
        <sz val="10"/>
        <rFont val="Arial"/>
        <charset val="134"/>
      </rPr>
      <t xml:space="preserve">
Задачи: 1. Составление современной геологической основы масштаба 1:200 000 (авторский вариант Госгеолкарты-200/2) (карта фактического материала, геологическая карта и карта полезных ископаемых дочетвертичных образований; карта четвертичных образований; карта закономерностей размещения и прогноза месторождений нефти и газа); 2. Уточнение особенностей геологического строения и размещения полезных ископаемых в пределах листа. 3. Выделение перспективных площадей с оценкой прогнозных ресурсов по категории Р3 и рекомендации по постановке работ последующих стадий. 4. Составление квартальных, годового информационных и итогового геологических отчетов о результатах работ по объекту.
Основные виды и методы решения геологических задач: 1. Камеральные работы. 2. Полевые работы (геологические маршруты, изучение опорных разрезов, различные виды опробования, полевая камеральная обработка материалов). 3. Лабораторно-аналитические исследования (пробоподготовка, химико-аналитические, петрографические и минералогические исследования). 
Ожидаемые результаты: 1. Современная геологическая основа масштаба 1:200 000 (авторский вариант Госгеолкарты-200/2) (карта фактического материала, геологическая карта и карта полезных ископаемых дочетвертичных образований; карта четвертичных образований; карта закономерностей размещения и прогноза месторождений нефти и газа); 2. Уточненные особенности геологического строения и размещения полезных ископаемых в пределах листа. 3. Выделенные перспективные площади с оценкой прогнозных ресурсов по категории Р3 и рекомендации по постановке работ последующих стадий. 4. Информационные квартальные, годовой и окончательный геологические отчеты о результатах работ по объекту.
Оперативный прирост среднемасштабной геологической изученности - 8 050,6 кв. км.</t>
    </r>
  </si>
  <si>
    <t>1.1.3.3</t>
  </si>
  <si>
    <t>Проведение в 2024-2026 годах региональных геологосъемочных работ масштаба 1:200 000 на группу листов в пределах Южного и Северо-Кавказского ФО</t>
  </si>
  <si>
    <r>
      <rPr>
        <b/>
        <sz val="10"/>
        <rFont val="Arial"/>
        <charset val="134"/>
      </rPr>
      <t>ГДП-200 сухопутной части, ГСШ-200 в акватории Азовского моря (на площади 355 кв. км) и подготовка к изданию листа L-37-IX (Таганрог), 3 этап</t>
    </r>
    <r>
      <rPr>
        <sz val="10"/>
        <rFont val="Arial"/>
        <charset val="134"/>
      </rPr>
      <t xml:space="preserve">
Задачи: 1. Подготовка к изданию комплекта Госгеолкарты-200/2 (карта фактического материала, геологическая карта и карта полезных ископаемых дочетвертичных образований; карта четвертичных образований; литологическая карта поверхности дна акватории); 2. Уточнение особенностей геологического строения и размещения полезных ископаемых в пределах листов. 3. Подготовка предложений по уточнению и дополнению СЛ-200. 4. Выделение перспективных площадей с оценкой прогнозных ресурсов по категории D2л и рекомендации по постановке работ последующих стадий. 5. Составление квартальных, годового информационных и итогового геологических отчетов о результатах работ по объекту.
Основные виды и методы решения геологических задач: 1. Камеральные работы. 2. Лабораторно-аналитические исследования 
Ожидаемые результаты: 1. Подготовленный к изданию комплект Госгеолкарты-200/2 (карты фактического материала, геологической карты и карты полезных ископаемых дочетвертичных образований; карты четвертичных образований; литологическая карта поверхности дна акватории); 2. Уточненные особенности геологического строения и размещения полезных ископаемых в пределах листов. 3. Предложения по уточнению и дополнению СЛ-200. 4. Выделенные перспективные площади с оценкой прогнозных ресурсов по категории D2л и рекомендации по постановке работ последующих стадий. 5. Информационные квартальные, годовой и окончательный геологические отчеты о результатах работ по объекту.
Прирост среднемасштабной геологической изученности - 2 601,0 кв. км.</t>
    </r>
  </si>
  <si>
    <t>1.1.3.4</t>
  </si>
  <si>
    <t>Проведение в 2024-2026 годах региональных геолого-съемочных работ масштаба 1:200 000 на группу листов в пределах Сибирского федерального округа</t>
  </si>
  <si>
    <r>
      <rPr>
        <b/>
        <sz val="10"/>
        <rFont val="Arial"/>
        <charset val="134"/>
      </rPr>
      <t>ГДП-200 листа N-47-XXV (Хамсара), 3 этап</t>
    </r>
    <r>
      <rPr>
        <sz val="10"/>
        <rFont val="Arial"/>
        <charset val="134"/>
      </rPr>
      <t xml:space="preserve">
Задачи: 1. Составление современной геологической основы масштаба 1:200 000 (авторский вариант Госгеолкарты-200/2) (карта фактического материала; геологическая карта; карта четвертичных образований; карта полезных ископаемых и закономерностей их размещения); 2. Уточнение особенностей геологического строения и размещения полезных ископаемых в пределах листов. 3. Подготовка геохимической основы масштаба 1:200 000. 4. Выделение перспективных площадей с оценкой прогнозных ресурсов по категории Р3 и рекомендации по постановке работ последующих стадий. 5. Составление квартальных</t>
    </r>
    <r>
      <rPr>
        <strike/>
        <sz val="10"/>
        <rFont val="Arial"/>
        <charset val="134"/>
      </rPr>
      <t>,</t>
    </r>
    <r>
      <rPr>
        <sz val="10"/>
        <rFont val="Arial"/>
        <charset val="134"/>
      </rPr>
      <t xml:space="preserve"> годового информационных и итогового геологических отчетов о результатах работ по объекту.
Основные виды и методы решения геологических задач: 1. Камеральные работы. 2. Полевые работы (геологические маршруты). 3. Лабораторно-аналитические исследования (пробоподготовка, химико-аналитические, петрографические, минералогические, изотопно-геохронологические, палинологические и другие исследования). 
Ожидаемые результаты: 1. Современная геологическая основа масштаба 1:200 000 (авторский вариант Госгеолкарты-200/2) карта фактического материала; геологическая карта; карта четвертичных образований; карта полезных ископаемых и закономерностей их размещения); 2. Уточненные особенности геологического строения и размещения полезных ископаемых в пределах листов. 3. Геохимическая основа масштаба 1:200 000. 4. Выделенные перспективные площади с оценкой прогнозных ресурсов по категории Р3 и рекомендации по постановке работ последующих стадий. 5. Информационные квартальные</t>
    </r>
    <r>
      <rPr>
        <strike/>
        <sz val="10"/>
        <rFont val="Arial"/>
        <charset val="134"/>
      </rPr>
      <t xml:space="preserve">, </t>
    </r>
    <r>
      <rPr>
        <sz val="10"/>
        <rFont val="Arial"/>
        <charset val="134"/>
      </rPr>
      <t>годовой и окончательный геологические отчеты о результатах работ по объекту
Оперативный прирост среднемасштабной геологической изученности - 4 636,1 кв. км.</t>
    </r>
  </si>
  <si>
    <r>
      <rPr>
        <b/>
        <sz val="10"/>
        <rFont val="Arial"/>
        <charset val="134"/>
      </rPr>
      <t>ГДП-200 и подготовка к изданию листов T-47-XVI, XVII, XVIII (с клапаном T-47-XXII, XXIII) (Западно-Большевистская площадь), 3 этап</t>
    </r>
    <r>
      <rPr>
        <sz val="10"/>
        <rFont val="Arial"/>
        <charset val="134"/>
      </rPr>
      <t xml:space="preserve">
Задачи: 1. Подготовка к изданию комплекта Госгеолкарты-200/2 (карта фактического материала; геологическая карта; карта четвертичных образований; карта полезных ископаемых и закономерностей их размещения, литологическая карта поверхности дна акватории, карта геохимической специализации геологических образований); 2. Уточнение особенностей геологического строения и размещения полезных ископаемых в пределах листов. 3. Выделение перспективных площадей с оценкой прогнозных ресурсов по категории Р3 и рекомендации по постановке работ последующих стадий. 4. Составление квартальных, годового информационных и итогового геологических отчетов о результатах работ по объекту.
Основные виды и методы решения геологических задач: 1. Камеральные работы. 2. Лабораторно-аналитические исследования (пробоподготовка, химико-аналитические, петрографические, минералогические, изотопно-геохронологические, палинологические и другие исследования). 
Ожидаемые результаты: 1. Подготовленный к изданию комплект Госгеолкарты-200/2 (карта фактического материала; геологическая карта; карта четвертичных образований; карта полезных ископаемых и закономерностей их размещения, литологическая карта поверхности дна акватории, карта геохимической специализации геологических образований); 2. Уточненные особенности геологического строения и размещения полезных ископаемых в пределах листов. 3. Выделенные перспективные площади с оценкой прогнозных ресурсов по категории Р3 и рекомендации по постановке работ последующих стадий. 4. Информационные квартальные, годовой и окончательный геологические отчеты о результатах работ по объекту.
Прирост среднемасштабной геологической изученности - 2 298,3 кв. км.</t>
    </r>
  </si>
  <si>
    <t>1.1.3.5</t>
  </si>
  <si>
    <t>Проведение в 2024-2026 годах региональных геолого-съемочных работ масштаба 1:200 000 на группу листов в пределах Республики Саха (Якутия)</t>
  </si>
  <si>
    <r>
      <rPr>
        <b/>
        <sz val="10"/>
        <rFont val="Arial"/>
        <charset val="134"/>
      </rPr>
      <t>ГДП-200 и подготовка к изданию листов Q-55-XXXIII, XXXIV (Гырбыньинская площадь), 3 этап</t>
    </r>
    <r>
      <rPr>
        <sz val="10"/>
        <rFont val="Arial"/>
        <charset val="134"/>
      </rPr>
      <t xml:space="preserve">
Задачи: 1. Подготовка к изданию комплекта Госгеолкарты-200/2 (карта фактического материала; геологическая карта; карта четвертичных образований; карта полезных ископаемых и закономерностей их размещения); 2. Уточнение особенностей геологического строения и размещения полезных ископаемых в пределах листов. 3. Выделение перспективных площадей с оценкой прогнозных ресурсов по категории Р3 и рекомендации по постановке работ последующих стадий . 4. Составление квартальных, годового информационных и итогового геологических отчетов о результатах работ по объекту.
Основные виды и методы решения геологических задач: 1. Камеральные работы. 2. Лабораторно-аналитические исследования (пробоподготовка, химико-аналитические, петрографические, минералогические, изотопно-геохронологические, палинологические и другие исследования). 
Ожидаемые результаты: 1. Подготовленный к изданию комплект Госгеолкарты-200/2 (карта фактического материала; геологическая карта; карта четвертичных образований; карта полезных ископаемых и закономерностей их размещения); 2. Уточненные особенности геологического строения и размещения полезных ископаемых в пределах листов. 3. Выделенные перспективные площади с оценкой прогнозных ресурсов по категории Р3 и рекомендации по постановке работ последующих стадий. 4. Информационные квартальные, годовой и окончательный геологические отчеты о результатах работ по объекту.</t>
    </r>
  </si>
  <si>
    <r>
      <rPr>
        <b/>
        <sz val="10"/>
        <rFont val="Arial"/>
        <charset val="134"/>
      </rPr>
      <t>ГДП-200 и подготовка к изданию листов R-49-XXI, XXII (Сергеевская площадь), 3 этап</t>
    </r>
    <r>
      <rPr>
        <sz val="10"/>
        <rFont val="Arial"/>
        <charset val="134"/>
      </rPr>
      <t xml:space="preserve">
Задачи: 1. Подготовка к изданию комплекта Госгеолкарты-200/2 (карты фактического материала, геологическая карта дочетвертичных образований; карта четвертичных образований; карта полезных ископаемых и закономерностей их размещения); 2. Уточнение особенностей геологического строения и размещения полезных ископаемых в пределах листов. 3. Выделение перспективных площадей с оценкой прогнозных ресурсов по категории Р3 и рекомендации по постановке работ последующих стадий . 4. Составление квартальных, годового информационных и итогового геологических отчетов о результатах работ по объекту.
Основные виды и методы решения геологических задач: 1. Камеральные работы. 2. Лабораторно-аналитические исследования (пробоподготовка, химико-аналитические, петрографические, минералогические, изотопно-геохронологические, палинологические и другие исследования). 
Ожидаемые результаты: 1. Подготовленный к изданию комплект Госгеолкарты-200/2 (карта фактического материала; геологическая карта дочетвертичных образований; карта четвертичных образований; карта полезных ископаемых и закономерностей их размещения); 2. Уточненные особенности геологического строения и размещения полезных ископаемых в пределах листов. 3. Выделенные перспективные площади с оценкой прогнозных ресурсов по категории Р3 и рекомендации по постановке работ последующих стадий. 4. Информационные квартальные, годовой и окончательный геологические отчеты о результатах работ по объекту
Прирост среднемасштабной геологической изученности - 11 901,7 кв. км.</t>
    </r>
  </si>
  <si>
    <t>1.1.3.6</t>
  </si>
  <si>
    <t xml:space="preserve">Проведение в 2024-2026 годах региональных геолого-съемочных работ масштаба 1:200 000 на группу листов в пределах Дальневосточного ФО (Южные районы) </t>
  </si>
  <si>
    <r>
      <rPr>
        <b/>
        <sz val="10"/>
        <rFont val="Arial"/>
        <charset val="134"/>
      </rPr>
      <t>ГДП-200 листа M-52-XXIV (Яуринская площадь), 3 этап</t>
    </r>
    <r>
      <rPr>
        <sz val="10"/>
        <rFont val="Arial"/>
        <charset val="134"/>
      </rPr>
      <t xml:space="preserve">
Задачи: 1. Составление современной геологической основы масштаба 1:200 000 (авторский вариант Госгеолкарты-200/2) (карта фактического материала; геологическая карта; карта четвертичных образований; карта полезных ископаемых и закономерностей их размещения); 2. Доизучение стратифицированных и нестратифицированных образований, уточнение их состава, возраста, площадного распространения, литолого-стратиграфических, петрографических и петрологических особенностей, формационной принадлежности и металлогенической специализации, тектонического строения территории. 3. Уточнение (и выявление новых) закономерностей размещения месторождений полезных ископаемых, факторов и критериев их прогнозирования. Уточнение границ и площадей известных и вновь выявленных минерагенических таксонов. 4. Подготовка предложений по изменению и дополнению легенды. 5. Выделение перспективных площадей с оценкой прогнозных ресурсов по категории Р3 и рекомендации по постановке работ последующих стадий . 6. Составление квартальных, годового информационных и итогового геологических отчетов о результатах работ по объекту.
Основные виды и методы решения геологических задач: 1. Камеральные работы. 2. Полевые работы (геологические и поисковые маршруты, специализированные исследования). 3.Лабораторно-аналитические исследования (пробоподготовка, химико-аналитические, петрографические, минералогические, изотопно-геохронологические и другие исследования). 
Ожидаемые результаты: 1. Современная геологическая основа масштаба 1:200 000 (авторский вариант Госгеолкарты-200/2) (карта фактического материала; геологическая карта; карта четвертичных образований; карта полезных ископаемых и закономерностей их размещения); 2. Корреляционные схемы, геологические разрезы, стратиграфические колонки, полевая документация и другие материалы, отражающие предварительные данные о составе, возрасте, площадном распространении, литолого-стратиграфических, петрографических и петрологических особенностях, формационной принадлежности и металлогенической специализации, выделяемых стратифицированных и нестратифицированных образований. 3. Уточненные на обновленной геологической основе границы и площади развития уже известных и вновь выявленных минерагенических зон, районов и узлов, факторы и критерии их прогнозирования. 4. Предложения по изменению и дополнению легенды. 5. Выделенные перспективные площади с оценкой прогнозных ресурсов по категории Р3 и рекомендации по постановке работ последующих стадий. 6. Информационные квартальные, годовой и окончательный геологические отчеты о результатах работ по объекту.</t>
    </r>
  </si>
  <si>
    <r>
      <rPr>
        <b/>
        <sz val="10"/>
        <rFont val="Arial"/>
        <charset val="134"/>
      </rPr>
      <t>ГДП-200 листа О-50-XXIX (Чарская площадь), 3 этап</t>
    </r>
    <r>
      <rPr>
        <sz val="10"/>
        <rFont val="Arial"/>
        <charset val="134"/>
      </rPr>
      <t xml:space="preserve">
Задачи: 1. Составление современной геологической основы масштаба 1:200 000 (авторский вариант Госгеолкарты-200/2) (карта фактического материала; геологическая карта; карта четвертичных образований; карта полезных ископаемых и закономерностей их размещения); 2. Доизучение стратифицированных и нестратифицированных образований, уточнение их состава, возраста, площадного распространения, литолого-стратиграфических, петрографических и петрологических особенностей, формационной принадлежности и металлогенической специализации, тектонического строения территории. 3. Уточнение (и выявление новых) закономерностей размещения месторождений полезных ископаемых, факторов и критериев их прогнозирования. Уточнение границ и площадей известных и вновь выявленных минерагенических таксонов. 4. Подготовка предложений по изменению и дополнению легенды. 5. Выделение перспективных площадей с оценкой прогнозных ресурсов по категории Р3 и рекомендации по постановке работ последующих стадий . 6. Составление квартальных, годового информационных и итогового геологических отчетов о результатах работ по объекту.
Основные виды и методы решения геологических задач: 1. Камеральные работы. 2. Лабораторно-аналитические исследования (пробоподготовка, химико-аналитические, петрографические, минералогические, изотопно-геохронологические, палинологические и другие исследования). 
Ожидаемые результаты: 1. Современная геологическая основа масштаба 1:200 000 (авторский вариант Госгеолкарты-200/2) (карта фактического материала; геологическая карта; карта четвертичных образований; карта полезных ископаемых и закономерностей их размещения); 2. Корреляционные схемы, геологические разрезы, стратиграфические колонки, полевая документация и другие материалы, отражающие предварительные данные о составе, возрасте, площадном распространении, литолого-стратиграфических, петрографических и петрологических особенностях, формационной принадлежности и металлогенической специализации, выделяемых стратифицированных и нестратифицированных образований. 3. Уточненные на обновленной геологической основе границы и площади развития уже известных и вновь выявленных минерагенических зон, районов и узлов, факторы и критерии их прогнозирования. 4. Предложения по изменению и дополнению легенды. 5. Выделенные перспективные площади с оценкой прогнозных ресурсов по категории Р3 и рекомендации по постановке работ последующих стадий. 6. Информационные квартальные, годовой и окончательный геологические отчеты о результатах работ по объекту.</t>
    </r>
  </si>
  <si>
    <r>
      <rPr>
        <b/>
        <sz val="10"/>
        <rFont val="Arial"/>
        <charset val="134"/>
      </rPr>
      <t>ГДП-200 листов N-50-XXXVI, с клапаном N-51-XXXI (Усть-Начинская площадь), 3 этап</t>
    </r>
    <r>
      <rPr>
        <sz val="10"/>
        <rFont val="Arial"/>
        <charset val="134"/>
      </rPr>
      <t xml:space="preserve">
Задачи: 1. Составление современной геологической основы масштаба 1:200 000 (авторский вариант Госгеолкарты-200/2) (карта фактического материала; геологическая карта; карта четвертичных образований; карта полезных ископаемых и закономерностей их размещения); 2. Доизучение стратифицированных и нестратифицированных образований, уточнение их состава, возраста, площадного распространения, литолого-стратиграфических, петрографических и петрологических особенностей, формационной принадлежности и металлогенической специализации, тектонического строения территории. 3. Уточнение (и выявление новых) закономерностей размещения месторождений полезных ископаемых, факторов и критериев их прогнозирования. Уточнение границ и площадей известных и вновь выявленных минерагенических таксонов. 4. Подготовка предложений по изменению и дополнению легенды. 5. Выделение перспективных площадей с оценкой прогнозных ресурсов по категории Р3 и рекомендации по постановке работ последующих стадий . 6. Составление квартальных, годового информационных и итогового геологических отчетов о результатах работ по объекту.
Основные виды и методы решения геологических задач: 1. Камеральные работы. 2. Лабораторно-аналитические исследования (пробоподготовка, химико-аналитические, петрографические, минералогические, изотопно-геохронологические и другие исследования). 
Ожидаемые результаты: 1. Современная геологическая основа масштаба 1:200 000 (авторский вариант Госгеолкарты-200/2) (карта фактического материала; геологическая карта; карта четвертичных образований; карта полезных ископаемых и закономерностей их размещения); 2. Корреляционные схемы, геологические разрезы, стратиграфические колонки, полевая документация и другие материалы, отражающие предварительные данные о составе, возрасте, площадном распространении, литолого-стратиграфических, петрографических и петрологических особенностях, формационной принадлежности и металлогенической специализации, выделяемых стратифицированных и нестратифицированных образований. 3. Уточненные на обновленной геологической основе границы и площади развития уже известных и вновь выявленных минерагенических зон, районов и узлов, факторы и критерии их прогнозирования. 4. Предложения по изменению и дополнению легенды. 5. Выделенные перспективные площади с оценкой прогнозных ресурсов по категории Р3 и рекомендации по постановке работ последующих стадий. 6. Информационные квартальные, годовой и окончательный геологические отчеты о результатах работ по объекту.</t>
    </r>
  </si>
  <si>
    <r>
      <rPr>
        <b/>
        <sz val="10"/>
        <rFont val="Arial"/>
        <charset val="134"/>
      </rPr>
      <t>Подготовка к изданию комплектов Госгеолкарты-200/2 для восточных районов Российской Федерации (для Дальневосточной группы листов), 3 этап</t>
    </r>
    <r>
      <rPr>
        <sz val="10"/>
        <rFont val="Arial"/>
        <charset val="134"/>
      </rPr>
      <t xml:space="preserve">
Задачи: 1. Создание и подготовка к изданию 36 комплектов цифровых Госгеолкарт-200/2; 2. Пополнение цифровых моделей, электронных карт, макетов издательских листов и объяснительных записок комплектов с размещением в сети Интернет. 3. Составление квартальных, годового информационных и итогового геологических отчетов о результатах работ по объекту.
Основные виды и методы решения геологических задач: 1. Камеральные работы.
Ожидаемые результаты: 1. Подготовленные к изданию 36 комплектов цифровых Госгеолкарт-200/2; 2. Размещенные в сети Интернет подготовленные к изданию 36 комплектов цифровых Госголкарт-200/2. 3. Информационные квартальные, годовой и итоговый геологические отчеты о результатах работ по объекту.
Оперативный прирост среднемасштабной геологической изученности - 16 648,7 кв. км.</t>
    </r>
  </si>
  <si>
    <t>1.1.3.7</t>
  </si>
  <si>
    <t xml:space="preserve">ГДП-200 и подготовка к изданию листов Q-36-XXXIII, XXXIV (Лехтинская площадь) </t>
  </si>
  <si>
    <r>
      <rPr>
        <b/>
        <sz val="10"/>
        <rFont val="Arial"/>
        <charset val="134"/>
      </rPr>
      <t>2 этап</t>
    </r>
    <r>
      <rPr>
        <sz val="10"/>
        <rFont val="Arial"/>
        <charset val="134"/>
      </rPr>
      <t xml:space="preserve">
Задачи: 1. Составление современной геологической основы масштаба 1:200 000 (авторский вариант Госгеолкарты-200/2) (карта фактического материала; геологическая карта дочетвертичных образований; карта четвертичных образований; карта полезных ископаемых и закономерностей их размещения); 2. Предварительное уточнение особенностей геологического строения и размещения полезных ископаемых в пределах листов. 3. Предварительное выделение перспективных площадей с оценкой прогнозных ресурсов по категории Р3 . 4. Составление квартальных и годового информационных геологических отчетов о результатах работ по объекту.
Основные виды и методы решения геологических задач: 1. Камеральные работы. 2. Полевые работы (геологические и поисковые маршруты, специализированные исследования, маршруты по составлению геологических разрезов, литохимические поиски (опробования) по вторичным ореолам рассеяния, наземные геофизические работы). 3. Лабораторно-аналитические исследования (пробоподготовка, химико-аналитические, петрографические, минералогические, изотопно-геохронологические, палинологические и другие исследования). 
Ожидаемые результаты: 1. Современная геологическая основа масштаба 1:200 000 (авторский вариант Госгеолкарты-200/2) (карта фактического материала; геологическая карта дочетвертичных образований; карта четвертичных образований; карта полезных ископаемых и закономерностей их размещения); 2. Предварительно уточненные особенности геологического строения и размещения полезных ископаемых в пределах листов. 3. Предварительно выделенные перспективные площади с оценкой прогнозных ресурсов по категории Р3. 4. Информационные квартальные и годовой геологические отчеты о результатах работ по объекту.
Прирост  среднемасштабной геологической изученности - 1 529,8 кв. км.</t>
    </r>
  </si>
  <si>
    <t>1.1.3.8</t>
  </si>
  <si>
    <t>ГДП-200 и подготовка к изданию листов Q-41-VII, VIII (Адзьвинская площадь)</t>
  </si>
  <si>
    <r>
      <rPr>
        <b/>
        <sz val="10"/>
        <rFont val="Arial"/>
        <charset val="134"/>
      </rPr>
      <t>2 этап</t>
    </r>
    <r>
      <rPr>
        <sz val="10"/>
        <rFont val="Arial"/>
        <charset val="134"/>
      </rPr>
      <t xml:space="preserve">
Задачи: 1. Составление современной геологической основы масштаба 1:200 000 (авторский вариант Госгеолкарты-200/2) (карта фактического материала; геологическая карта доплиоценовых образований; карта плиоцен-четвертичных образований; карта полезных ископаемых и закономерностей их размещения); 2. Предварительное уточнение особенностей геологического строения и размещения полезных ископаемых в пределах листов. 3. Подготовка геофизической основы (материалов) масштаба 1:200 000. 4. Предварительное выделение перспективных площадей с оценкой прогнозных ресурсов по категории Р3 . 5. Составление квартальных и годового информационных геологических отчетов о результатах работ по объекту.
Основные виды и методы решения геологических задач: 1. Камеральные работы. 2. Полевые работы (геологические маршруты, специализированные исследования, маршруты по составлению геологических разрезов, горные работы). 3. Лабораторно-аналитические исследования (пробоподготовка, химико-аналитические, петрографические, минералогические, изотопно-геохронологические, палинологические и другие исследования). 
Ожидаемые результаты: 1. Современная геологическая основа масштаба 1:200 000 (авторский вариант Госгеолкарты-200/2) карта фактического материала; геологическая карта доплиоценовых образований; карта плиоцен-четвертичных образований; карта полезных ископаемых и закономерностей их размещения); 2. Предварительно уточненные особенности геологического строения и размещения полезных ископаемых в пределах листов. 3. Геофизическая основа (материалы) масштаба 1:200 000. 4. Предварительно выделенные перспективные площади с оценкой прогнозных ресурсов по категории Р3. 5. Информационные квартальные и годовой геологические отчеты о результатах работ по объекту.
Прирост  среднемасштабной геологической изученности - 1 341,6 кв. км.</t>
    </r>
  </si>
  <si>
    <t>1.1.3.9</t>
  </si>
  <si>
    <t>Оценка геологической, геофизической, геохимической изученности и подготовка геологического обоснования ГСР-200 листов R-35-XXXV, XXXVI (Светлый)</t>
  </si>
  <si>
    <t>ФГБУ "Институт Карпинского"</t>
  </si>
  <si>
    <t>2025
IV</t>
  </si>
  <si>
    <t>2027 IV</t>
  </si>
  <si>
    <r>
      <rPr>
        <b/>
        <sz val="10"/>
        <rFont val="Arial"/>
        <charset val="134"/>
      </rPr>
      <t>2 этап</t>
    </r>
    <r>
      <rPr>
        <sz val="10"/>
        <rFont val="Arial"/>
        <charset val="134"/>
      </rPr>
      <t xml:space="preserve">
Задачи: 1. Составление и уточнение предварительных макетов карт геологического содержания (карта фактического материала; геологическая карта; карта четвертичных образований; карта полезных ископаемых); 2. Подготовка дистанционной основы масштаба 1:200 000. 3. Подготовка предварительной геофизической основы (материалов) масштаба 1:200 000. 4. Подготовка предварительной геохимической основы масштаба 1:200 000. 5. Формирование в предварительном варианте перечня и обоснование основных геологических задач производства ГСР-200 и создания комплектов Госгеолкарты-200/2 по уточнению особенностей геологического строения и минерагении территории листов. 6. Составление квартальных и годового информационных геологических отчетов о результатах работ по объекту.
Основные виды и методы решения геологических задач: 1. Продолжение подготовительных работ и завершение проектирования с передачей проектной документации в экспертизу. 2. Полевые работы (геологические маршруты, специализированные исследования). 3. Лабораторно-аналитические исследования (пробоподготовка, химико-аналитические исследования). 
Ожидаемые геологические результаты: 1. Предварительные макеты ккарт геологического содержания (карта фактического материала; геологическая карта; карта четвертичных образований; карта полезных ископаемых); 2. Дистанционная основа масштаба 1:200 000. 3. Предварительная геофизическая основа (материалы) масштаба 1:200 000. 4. Предварительная геохимическая основа масштаба 1:200 000. 5. Предварительный вариант перечня и обоснование основных геологических задач производства ГСР-200 и создания комплектов Госгеолкарты-200/2 по уточнению особенностей геологического строения и минерагении территории листов. 6. Информационные квартальные и годовой геологические отчеты о результатах работ по объекту.</t>
    </r>
  </si>
  <si>
    <t>1.1.3.10</t>
  </si>
  <si>
    <t>Оценка геологической, геофизической, геохимической изученности и подготовка геологического обоснования ГСР-200 листа Р-40-XXVII (Ныробская площадь)</t>
  </si>
  <si>
    <r>
      <rPr>
        <b/>
        <sz val="10"/>
        <rFont val="Arial"/>
        <charset val="134"/>
      </rPr>
      <t>2 этап</t>
    </r>
    <r>
      <rPr>
        <sz val="10"/>
        <rFont val="Arial"/>
        <charset val="134"/>
      </rPr>
      <t xml:space="preserve">
Задачи: 1. Составление и уточнение предварительных макетов карт геологического содержания (карты фактического материала; геологической карты; карты четвертичных образований; карты полезных ископаемых); 2. Подготовка дистанционной основы масштаба 1:200 000. 3. Подготовка предварительной геофизической основы (материалов) масштаба 1:200 000. 4. Подготовка предварительной геохимической основы масштаба 1:200 000. 5. Формирование в предварительном варианте перечня и обоснование основных геологических задач производства ГСР-200 и создания комплектов Госгеолкарты-200/2 по уточнению особенностей геологического строения и минерагении территории листа. 6. Составление квартальных и годового информационных геологических отчетов о результатах работ по объекту.
Основные виды и методы решения геологических задач: 1. Продолжение подготовительных работ и завершение проектирования с передачей проектной документации в экспертизу. 2. Полевые работы (геологические маршруты, специализированные исследования). 3. Лабораторно-аналитические исследования (пробоподготовка, химико-аналитические исследования). 
Ожидаемые геологические результаты: 1. Предварительные макеты карт геологического содержания (карты фактического материала; геологической карты; карты четвертичных образований; карты полезных ископаемых); 2. Дистанционная основа масштаба 1:200 000. 3. Предварительная геофизическая основа (материалы) масштаба 1:200 000. 4. Предварительная геохимическая основа масштаба 1:200 000. 5. Предварительный вариант перечня и обоснование основных геологических задач производства ГСР-200 и создания комплектов Госгеолкарты-200/2 по уточнению особенностей геологического строения и минерагении территории листа. 6. Информационные квартальные и годовой геологические отчеты о результатах работ по объекту.</t>
    </r>
  </si>
  <si>
    <t>1.1.3.11</t>
  </si>
  <si>
    <t>ГДП-200 и подготовка к изданию комплектов Госгеолкарты-200/2 листов Р-39-III, IV (Обдырская площадь)</t>
  </si>
  <si>
    <t>2028 IV</t>
  </si>
  <si>
    <r>
      <rPr>
        <b/>
        <sz val="10"/>
        <rFont val="Arial"/>
        <charset val="134"/>
      </rPr>
      <t>2 этап</t>
    </r>
    <r>
      <rPr>
        <sz val="10"/>
        <rFont val="Arial"/>
        <charset val="134"/>
      </rPr>
      <t xml:space="preserve">
Задачи: 1. Составление предварительной современной геологической основы масштаба 1:200 000 (авторский вариант Госгеолкарты-200/2) (карта фактического материала; геологическая карта; карта четвертичных образований; карта полезных ископаемых и закономерностей их размещения) (полистно); 2. Уточнение особенностей геологического строения и размещения полезных ископаемых в пределах листов (полистно). 3. Предварительное выделение площадей (объектов ранга рудного узла и (или) рудного поля, перспективных на выявление объектов полезных ископаемых (полистно). 4. Составление квартальных и годового информационных геологических отчетов о результатах работ по объекту.
Основные виды и методы решения геологических задач: 1. Продолжение подготовительных работ и завершение проектирования с передачей проектной документации в экспертизу. 2. Полевые работы (геологические маршруты, специализированные исследования, маршруты по составлению геологических разрезов, горные работы). 3. Лабораторно-аналитические исследования (пробоподготовка, химико-аналитические, петрографические, минералогические, изотопно-геохронологические, палинологические и другие исследования). 
Ожидаемые результаты: 1. Предварительная современная геологическая основа масштаба 1:200 000 (авторский вариант Госгеолкарты-200/2) (карта фактического материала; геологическая карта; карта четвертичных образований; карта полезных ископаемых и закономерностей их размещения) (полистно); 2. Уточненные особенности геологического строения и размещения полезных ископаемых в пределах листов (полситно). 3. Схема и перечень предварительно выделенных площадей (объектов ранга рудного узла и (или) рудного поля), перспективных на выявление объектов полезных ископаемых (полистно). 4. Информационные квартальные и годовой геологические отчеты о результатах работ по объекту.
Прирост среднемасштабной геологической изученности - 2 383,8 кв. км.</t>
    </r>
  </si>
  <si>
    <t>1.1.3.12</t>
  </si>
  <si>
    <t>Составление и подготовка к изданию комплекта Госгеолкарты-200 листа N-37-XXVIII (Данков)</t>
  </si>
  <si>
    <t>2026
III</t>
  </si>
  <si>
    <r>
      <rPr>
        <b/>
        <sz val="10"/>
        <rFont val="Arial"/>
        <charset val="134"/>
      </rPr>
      <t>2 этап</t>
    </r>
    <r>
      <rPr>
        <sz val="10"/>
        <rFont val="Arial"/>
        <charset val="134"/>
      </rPr>
      <t xml:space="preserve">
Задачи: 1. Подготовка к изданию комплекта Госгеолкарты-200/2 (геологическая карта дочетвертичных образований; карта четвертичных образований; карта полезных ископаемых и закономерностей их размещения); 2. Поодготовка предложений по изменению и дополнению СЛ-200. 3. Уточнение перспективных площадей с оценкой прогнозных ресурсов по категории Р3 и рекомендации по постановке работ последующий стадий. 4. Составление квартальных, годового информационных и итогового геологических отчетов о результатах работ по объекту.
Основные виды и методы решения геологических задач: 1. Камеральные работы.
Ожидаемые результаты: 1. Подготовленный к изданию комплект Госгеолкарты-200/2 (геологическая карта дочетвертичных образований; карта четвертичных образований; карта полезных ископаемых и закономерностей их размещения); 2. Предложения по изменению и дополнению СЛ-200. 3. Перспективные площади с оценкой прогнозных ресурсов по категории Р3 и рекомендации по постановке работ последующих стадий. 4. Информационные квартальные, годовой и итоговый геологические отчеты о результатах работ по объекту.</t>
    </r>
  </si>
  <si>
    <t>1.1.3.13</t>
  </si>
  <si>
    <t>ГДП-200 и подготовка к изданию листов N-36-XXVII (Клинцы) с клапаном N-36-XXVI (Красная гора)</t>
  </si>
  <si>
    <r>
      <rPr>
        <b/>
        <sz val="10"/>
        <rFont val="Arial"/>
        <charset val="134"/>
      </rPr>
      <t>2 этап</t>
    </r>
    <r>
      <rPr>
        <sz val="10"/>
        <rFont val="Arial"/>
        <charset val="134"/>
      </rPr>
      <t xml:space="preserve">
Задачи: 1. Составление современной геологической основы масштаба 1:200 000 (авторский вариант Госгеолкарты-200/2) (карта фактического материала; геологическая карта дочетвертичных образований; карта четвертичных образований; карта полезных ископаемых и закономерностей их размещения); 2. Предварительное уточнение особенностей геологического строения и размещения полезных ископаемых в пределах листов. 3. Составление схемы радиационной обстановки масштаба 1:500 000. 4. Подготовка геофизической основы (материалов) масштаба 1:200 000. 5. Предварительное выделение перспективных площадей с оценкой прогнозных ресурсов по категории Р3 . 6. Составление квартальных и годового информационных геологических отчетов о результатах работ по объекту.
Основные виды и методы решения геологических задач: 1. Камеральные работы. 2. Полевые работы (геологические и поисковые маршруты, специализированные исследования, маршруты по составлению геологических разрезов, буровые работы). 3. Лабораторно-аналитические исследования (пробоподготовка, химико-аналитические, петрографические, минералогические, изотопно-геохронологические, палинологические и другие исследования). 
Ожидаемые результаты: 1. Современная геологическая основа масштаба 1:200 000 (авторский вариант Госгеолкарты-200/2) (карта фактического материала; геологическая карта дочетвертичных образований; карта четвертичных образований; карта полезных ископаемых и закономерностей их размещения); 2. Предварительно уточненные особенности геологического строения и размещения полезных ископаемых в пределах листов. 3. Схема радиационной обстановки масштаба 1:500 000. 4. Геофизическая основа (материалы) масштаба 1:200 000. 5. Предварительно выделенные перспективные площади с оценкой прогнозных ресурсов по категории Р3. 6. Информационные квартальные и годовой геологические отчеты о результатах работ по объекту.
Прирост  среднемасштабной геологической изученности - 1 182,4 кв. км.</t>
    </r>
  </si>
  <si>
    <t>1.1.3.14</t>
  </si>
  <si>
    <t>ГДП-200 листов N-36-(VII), VIII, IX (Смоленск)</t>
  </si>
  <si>
    <r>
      <rPr>
        <b/>
        <sz val="10"/>
        <rFont val="Arial"/>
        <charset val="134"/>
      </rPr>
      <t>2 этап</t>
    </r>
    <r>
      <rPr>
        <sz val="10"/>
        <rFont val="Arial"/>
        <charset val="134"/>
      </rPr>
      <t xml:space="preserve">
Задачи: 1. Составление современной геологической основы масштаба 1:200 000 (авторский вариант Госгеолкарты-200/2) карта фактического материала; геологическая карта дочетвертичных образований; карта четвертичных образований; карта полезных ископаемых и закономерностей их размещения); 2. Предварительное уточнение особенностей геологического строения и размещения полезных ископаемых в пределах листов. 3. Составление схемы радиационной обстановки масштаба 1:500 000. 4. Подготовка геофизической основы (материалов) масштаба 1:200 000. 5. Предварительное выделение перспективных площадей с оценкой прогнозных ресурсов по категории Р3. 6. Составление квартальных и годового информационных геологических отчетов о результатах работ по объекту.
Основные виды и методы решения геологических задач: 1. Камеральные работы. 2. Полевые работы (геологические маршруты, специализированные исследования, маршруты по составлению геологических разрезов, буровые работы). 3. Лабораторно-аналитические исследования (пробоподготовка, химико-аналитические, петрографические, минералогические, изотопно-геохронологические, палинологические и другие исследования). 
Ожидаемые результаты: 1. Современная геологическая основа масштаба 1:200 000 (авторский вариант Госгеолкарты-200/2) (карта фактического материала; геологическая карта дочетвертичных образований; карта четвертичных образований; карта полезных ископаемых и закономерностей их размещения); 2. Предварительно уточненные особенности геологического строения и размещения полезных ископаемых в пределах листов. 3. Схема радиационной обстановки масштаба 1:500 000. 4. Геофизическая основа (материалы) масштаба 1:200 000. 5. Предварительно выделенные перспективные площади с оценкой прогнозных ресурсов по категории Р3. 6. Информационные квартальные и годовой геологические отчеты о результатах работ по объекту.
Оперативный прирост  среднемасштабной геологической изученности - 2 667,8 кв. км.</t>
    </r>
  </si>
  <si>
    <t>1.1.3.15</t>
  </si>
  <si>
    <t>Составление и подготовка к изданию комплекта Госгеолкарты-200/2 листов M-37-(XIV),XV (XX),XXI (Валуйки)</t>
  </si>
  <si>
    <t>2027 
III</t>
  </si>
  <si>
    <r>
      <rPr>
        <b/>
        <sz val="10"/>
        <rFont val="Arial"/>
        <charset val="134"/>
      </rPr>
      <t>2 этап</t>
    </r>
    <r>
      <rPr>
        <sz val="10"/>
        <rFont val="Arial"/>
        <charset val="134"/>
      </rPr>
      <t xml:space="preserve">
Задачи: 1. Актуализация авторского варианта комплекта Госгеолкарты-200/2 (геологическая карта; карта четвертичных образований; карта полезных ископаемых и закономерностей их размещения) (полистно); 2. Уточнение границ и предварительная оценка прогнозных ресурсов категории Р3 перспективных площадей (объектов ранга рудного узла и (или) рудного поля) в пределах листа (полистно).3. Составление квартальных и годового информационных геологических отчетов о результатах работ по объекту.
Основные виды и методы решения геологических задач:  Продолжение подготовительных работ и завершение проектирования с передачей проектной документации в экспертизу. 
Ожидаемые геологические результаты: 1. Актуализированный авторский вариант комплекта Госгеолкарты-200/2 (геологическая карта; карта четвертичных образований; карта полезных ископаемых и закономерностей их размещения) (полистно); 2. Уточненные границы и предварительная оценка прогнозных ресурсов категории Р3 перспективных площадей (объектов ранга рудного узла и (или) рудного поля) в пределах листа (полистно). 3. Информационные квартальные и годовой геологические отчеты о результатах работ по объекту.</t>
    </r>
  </si>
  <si>
    <t>1.1.3.16</t>
  </si>
  <si>
    <t>Составление и подготовка к изданию комплекта Госгеолкарты-200/2 листа M-37-XXIII (Богучар)</t>
  </si>
  <si>
    <r>
      <rPr>
        <b/>
        <sz val="10"/>
        <rFont val="Arial"/>
        <charset val="134"/>
      </rPr>
      <t>2 этап</t>
    </r>
    <r>
      <rPr>
        <sz val="10"/>
        <rFont val="Arial"/>
        <charset val="134"/>
      </rPr>
      <t xml:space="preserve">
Задачи: 1. Актуализация авторского варианта комплекта Госгеолкарты-200/2 (геологическая карта; карта четвертичных образований; карта полезных ископаемых и закономерностей их размещения); 2. Уточнение границ и предварительная оценка прогнозных ресурсов категории Р3 перспективных площадей (объектов ранга рудного узла и (или) рудного поля) в пределах листа.3. Составление квартальных и годового информационных геологических отчетов о результатах работ по объекту.
Основные виды и методы решения геологических задач:  Продолжение подготовительных работ и завершение проектирования с передачей проектной документации в экспертизу. 
Ожидаемые геологические результаты: 1. Актуализированный авторский вариант комплекта Госгеолкарты-200/2 (геологическая карта; карта четвертичных образований; карта полезных ископаемых и закономерностей их размещения); 2. Уточненные границы и предварительная оценка прогнозных ресурсов категории Р3 перспективных площадей (объектов ранга рудного узла и (или) рудного поля) в пределах листа. 3. Информационные квартальные и годовой геологические отчеты о результатах работ по объекту.</t>
    </r>
  </si>
  <si>
    <t>1.1.3.17</t>
  </si>
  <si>
    <t>Оценка геологической, геофизической, геохимической изученности и подготовка геологического обоснования ГСР-200 листов N-36-I-IV, X, (-XIV), XV, (-XX), XXI, (-XXXII), XXXIII (Приграничная площадь)</t>
  </si>
  <si>
    <r>
      <rPr>
        <b/>
        <sz val="10"/>
        <rFont val="Arial"/>
        <charset val="134"/>
      </rPr>
      <t>2 этап</t>
    </r>
    <r>
      <rPr>
        <sz val="10"/>
        <rFont val="Arial"/>
        <charset val="134"/>
      </rPr>
      <t xml:space="preserve">
Задачи: 1. Составление и уточнение предварительных макетов карт геологического содержания (геологическая карта; карта четвертичных образований; карта полезных ископаемых и закономерностей их размещения) (полистно); 2. Подготовка дистанционной основы масштаба 1:200 000 (полистно). 3. Подготовка предварительной геофизической основы (материалов) масштаба 1:200 000 (полистно). 4. Подготовка предварительной геохимической основы (материалов) масштаба 1:200 000  (полистно). </t>
    </r>
    <r>
      <rPr>
        <sz val="10"/>
        <color indexed="2"/>
        <rFont val="Arial"/>
        <charset val="134"/>
      </rPr>
      <t xml:space="preserve"> </t>
    </r>
    <r>
      <rPr>
        <sz val="10"/>
        <rFont val="Arial"/>
        <charset val="134"/>
      </rPr>
      <t>5. Формирование в предварительном варианте перечня и обоснование основных геологических задач производства ГСР-200 и создания комплектов Госгеолкарты-200/2 по уточнению особенностей геологического строения и минерагении территории листов (полистно). 6. Составление квартальных и годового информационных геологических отчетов о результатах работ по объекту.
Основные виды и методы решения геологических задач: 1. Продолжение подготовительных работ и завершение проектирования с передачей проектной документации в экспертизу. 2. Полевые работы (геологические маршруты, специализированные исследования). 3. Лабораторно-аналитические исследования (пробоподготовка, химико-аналитические, петрографические, минералогические, палинологические и другие исследования). Проведение работ обосновывается на листах выборочно, при проектировании.
Ожидаемые геологические результаты: 1. Предварительные макеты карт геологического содержания (геологическая карта; карта четвертичных образований; карта полезных ископаемых и закономерностей их размещения) (полистно); 2. Дистанционная основа масштаба 1:200 000 (полистно). 3. Предварительная геофизическая основа (материалы) масштаба 1:200 000 (полистно). 4. Предварительная геохимическая основа (материалы) масштаба 1:200 000 (полистно). 5. Предварительный вариант перечня и обоснование основных геологических задач производства ГСР-200 и создания комплектов Госгеолкарты-200/2 по уточнению особенностей геологического строения и минерагении территории листов (полистно). 6. Информационные квартальные и годовой геологические отчеты о результатах работ по объекту.</t>
    </r>
  </si>
  <si>
    <t>1.1.3.18</t>
  </si>
  <si>
    <t>Составление и подготовка к изданию листа O-40-XXXV (Артинская площадь)</t>
  </si>
  <si>
    <r>
      <rPr>
        <b/>
        <sz val="10"/>
        <rFont val="Arial"/>
        <charset val="134"/>
      </rPr>
      <t>2 этап</t>
    </r>
    <r>
      <rPr>
        <sz val="10"/>
        <rFont val="Arial"/>
        <charset val="134"/>
      </rPr>
      <t xml:space="preserve">
Задачи: 1. Составление и подготовка к изданию комплекта Госгеолкарты-200/2 (геологическая карта дочетвертичных образований; карта четвертичных образований; карта полезных ископаемых и закономерностей их размещения); 2. Уточнение особенностей геологического строения и размещения полезных ископаемых  3. Поодготовка предложения по изменению и дополнению СЛ-200. 4. Уточнение перспективных площадей с оценкой прогнозных ресурсов по категории Р3 и рекомендации по постановке работ последующий стадий. 5. Составление квартальных, годового информационных и итогового геологических отчетов о результатах работ по объекту.
Основные виды и методы решения геологических задач: 1. Лабораторно-аналитические работы; 2. Камеральные работы.
Ожидаемые результаты: 1. Подготовленный к изданию комплект Госгеолкарты-200/2 геологическая карта дочетвертичных образований; карта четвертичных образований; карта полезных ископаемых и закономерностей их размещения); 2. Уточненные особенности геологического строения и размещения полезных ископаемых 3. Предложения по изменению и дополнению СЛ-200. 4. Перспективные площади с оценкой прогнозных ресурсов по категории Р3 и рекомендации по постановке работ последующих стадий. 5. Информационные квартальные, годовой и итоговый геологические отчеты о результатах работ по объекту.</t>
    </r>
  </si>
  <si>
    <t>1.1.3.19</t>
  </si>
  <si>
    <t>Оценка изученности и геологическое обоснование проведения ГСР-200 листа N-40-V (Верхнекигинская площадь)</t>
  </si>
  <si>
    <r>
      <rPr>
        <b/>
        <sz val="10"/>
        <rFont val="Arial"/>
        <charset val="134"/>
      </rPr>
      <t>2 этап</t>
    </r>
    <r>
      <rPr>
        <sz val="10"/>
        <rFont val="Arial"/>
        <charset val="134"/>
      </rPr>
      <t xml:space="preserve">
Задачи: 1. Составление предварительных карт геологического содержания (карта фактического материала; геологическая карта дочетвертичных образований; карта четвертичных образований; карта полезных ископаемых); 2. Подготовка геохимической основы (материалов) масштаба 1:200 000. 3. Подготовка геофизической основы (материалов) масштаба 1:200 000. 4. Формирование перечня и обоснование основных геологических задач производства ГСР-200. 5. Подготовка геологического обоснования работ по созданию Госгеолкарты-200/2. 6. Составление квартальных, годового информационных и окончательного геологических отчетов о результатах работ по объекту.
Основные виды и методы решения геологических задач: 1. Камеральные работы. 2. Полевые работы (геологические маршруты, специализированные исследования, литохимическое опробование по потокам рассеяния, шлиховое опробование). 3. Лабораторно-аналитические исследования (пробоподготовка, химико-аналитические, петрографические, минералогические, изотопно-геохронологические, палинологические и другие исследования). 
Ожидаемые результаты: 1. Предварительные карты геологического содержания (карта фактического материала; геологическая карта дочетвертичных образований; карта четвертичных образований; карта полезных ископаемых); 2. Геохимическая основа (материалы) масштаба 1:200 000. 3. Геофизическая основа (материалы) масштаба 1:200 000. 4. Перечень и обоснование основных геологических задач производства ГСР-200. 5. Геологическое обоснование работ по созданию Госгеолкарты-200/2. 6. Информационные квартальные, годовой и окончательный геологические отчеты о результатах работ по объекту.</t>
    </r>
  </si>
  <si>
    <t>1.1.3.20</t>
  </si>
  <si>
    <t>ГДП-200 и подготовка к изданию листа N-39-XXVII (Самара)</t>
  </si>
  <si>
    <r>
      <rPr>
        <b/>
        <sz val="10"/>
        <rFont val="Arial"/>
        <charset val="134"/>
      </rPr>
      <t>2 этап</t>
    </r>
    <r>
      <rPr>
        <sz val="10"/>
        <rFont val="Arial"/>
        <charset val="134"/>
      </rPr>
      <t xml:space="preserve">
Задачи: 1. Составление современной геологической основы масштаба 1:200 000 (авторский вариант Госгеолкарты-200/2) (карта фактического материала; геологическая карта дочетвертичных образований; карта четвертичных образований; карта полезных ископаемых и закономерностей их размещения); 2. Предварительное уточнение особенностей геологического строения и размещения полезных ископаемых в пределах листов. 3. Составление предварительного комплекта карт геологического содержания масштаба 1:50 000 на территорию г. Самара. 4. Подготовка геофизической основы (материалов) масштаба 1:200 000. 5. Предварительное выделение перспективных площадей с оценкой прогнозных ресурсов по категории Р3 . 6. Составление квартальных и годового информационных геологических отчетов о результатах работ по объекту.
Основные виды и методы решения геологических задач: 1. Камеральные работы. 2. Полевые работы (геологические и поисковые маршруты, специализированные исследования, маршруты по составлению геологических разрезов, буровые работы). 3. Лабораторно-аналитические исследования (пробоподготовка, химико-аналитические, петрографические, минералогические, изотопно-геохронологические, палинологические и другие исследования). 
Ожидаемые результаты: 1. Современная геологическая основа масштаба 1:200 000 (авторский вариант Госгеолкарты-200/2) (карта фактического материала; геологическая карта дочетвертичных образований; карта четвертичных образований; карта полезных ископаемых и закономерностей их размещения); 2. Предварительно уточненные особенности геологического строения и размещения полезных ископаемых в пределах листов. 3. Предварительный комплект карт геологического содержания масштаба 1:50 000 на территорию г. Самара. 4. Геофизическая основа (материалы) масштаба 1:200 000. 5. Предварительно выделенные перспективные площади с оценкой прогнозных ресурсов по категории Р3. 6. Информационные квартальные и годовой геологические отчеты о результатах работ по объекту.
Прирост  среднемасштабной геологической изученности - 1 037,2 кв. км.</t>
    </r>
  </si>
  <si>
    <t>1.1.3.21</t>
  </si>
  <si>
    <t>ГДП-200 листа О-41-ХХVII (Камышловская площадь)</t>
  </si>
  <si>
    <r>
      <rPr>
        <b/>
        <sz val="10"/>
        <rFont val="Arial"/>
        <charset val="134"/>
      </rPr>
      <t>2 этап</t>
    </r>
    <r>
      <rPr>
        <sz val="10"/>
        <rFont val="Arial"/>
        <charset val="134"/>
      </rPr>
      <t xml:space="preserve">
Задачи: 1. Составление предварительной современной геологической основы масштаба 1:200 000 (авторский вариант Госгеолкарты-200/2) (карта фактического материала; геологическая карта дочетвертичных образований; карта четвертичных образований; карта полезных ископаемых и закономерностей их размещения); 2. Предварительное уточнение особенностей геологического строения и размещения полезных ископаемых в пределах листов. 3. Подготовка предварительной геохимической основы (материалов) масштаба 1:200 000. 4. Подготовка геофизической основы (материалов) масштаба 1:200 000. 5. Предварительное выделение перспективных площадей с оценкой прогнозных ресурсов по категории Р3. 6. Составление квартальных и годового информационных геологических отчетов о результатах работ по объекту.
Основные виды и методы решения геологических задач: 1. Камеральные работы. 2. Полевые работы (геологические и поисковые маршруты, специализированные исследования, геофизические исследования, горные и буровые работы). 3. Лабораторно-аналитические исследования (пробоподготовка, химико-аналитические, петрографические, минералогические, изотопно-геохронологические, палинологические и другие исследования). 
Ожидаемые результаты: 1. Предварительная современная геологическая основа масштаба 1:200 000 (авторский вариант Госгеолкарты-200/2) (карта фактического материала; геологическая карта дочетвертичных образований; карта четвертичных образований; карта полезных ископаемых и закономерностей их размещения); 2. Предварительно уточненные особенности геологического строения и размещения полезных ископаемых в пределах листов. 3. Предварительная геохимическая основа (материалы) масштаба 1:200 000. 4. Геофизическая основа (материалы) масштаба 1:200 000. 5. Предварительно выделенные перспективные площади с оценкой прогнозных ресурсов по категории Р3. 6. Информационные квартальные и годовой геологические отчеты о результатах работ по объекту
Оперативный прирост  среднемасштабной геологической изученности - 1 211,5 кв. км.</t>
    </r>
  </si>
  <si>
    <t>1.1.3.22</t>
  </si>
  <si>
    <t>ГДП-200 и подготовка к изданию листа L-38-V (Цаган-Аманская площадь)</t>
  </si>
  <si>
    <r>
      <rPr>
        <b/>
        <sz val="10"/>
        <rFont val="Arial"/>
        <charset val="134"/>
      </rPr>
      <t>2 этап</t>
    </r>
    <r>
      <rPr>
        <sz val="10"/>
        <rFont val="Arial"/>
        <charset val="134"/>
      </rPr>
      <t xml:space="preserve">
Задачи: 1. Составление современной геологической основы масштаба 1:200 000 (авторский вариант Госгеолкарты-200/2) (карта фактического материала; геологическая карта донеогеновых образований; карта неоген-четвертичных образований; карта полезных ископаемых и закономерностей их размещения); 2. Предварительное уточнение особенностей геологического строения и размещения полезных ископаемых в пределах листов. 3. Подготовка геофизической основы (материалов) масштаба 1:200 000. 4. Предварительное выделение перспективных площадей с оценкой прогнозных ресурсов по категории Р3. 5. Составление квартальных и годового информационных геологических отчетов о результатах работ по объекту.
Основные виды и методы решения геологических задач: 1. Камеральные работы. 2. Полевые работы (геологические маршруты, специализированные исследования, буровые работы). 3. Лабораторно-аналитические исследования (пробоподготовка, химико-аналитические, петрографические, минералогические, изотопно-геохронологические, палинологические и другие исследования). 
Ожидаемые результаты: 1. Современная геологическая основа масштаба 1:200 000 (авторский вариант Госгеолкарты-200/2) (карта фактического материала; геологическая карта донеогеновых образований; карта неоген-четвертичных образований; карта полезных ископаемых и закономерностей их размещения); 2. Предварительно уточненные особенности геологического строения и размещения полезных ископаемых в пределах листов. 3. Геофизическая основа (материалы) масштаба 1:200 000. 4. Предварительно выделенные перспективные площади с оценкой прогнозных ресурсов по категории Р3. 5. Информационные квартальные и годовой геологические отчеты о результатах работ по объекту
Прирост  среднемасштабной геологической изученности - 1 102,5 кв. км.</t>
    </r>
  </si>
  <si>
    <t>1.1.3.23</t>
  </si>
  <si>
    <t>ГСШ-200 акваториальной части листа L-37-XIX (Керчь),
ГДП-200 сухопутной части листа L-37-XIX, (-XXV) (Керчь)</t>
  </si>
  <si>
    <r>
      <rPr>
        <b/>
        <sz val="10"/>
        <rFont val="Arial"/>
        <charset val="134"/>
      </rPr>
      <t>2 этап</t>
    </r>
    <r>
      <rPr>
        <sz val="10"/>
        <rFont val="Arial"/>
        <charset val="134"/>
      </rPr>
      <t xml:space="preserve">
Задачи: 1. Составление предварительной современной геологической основы масштаба 1:200 000 (авторский вариант Госгеолкарты-200/2) (карта фактического материала; геологическая карта и карта полезных ископаемых дочетвертичных образований карта четвертичных образований; литологическая карта поверхности дна акватории (только для листа L-37-XIX), карта прогноза на нефть и газ); 2. Предварительное уточнение особенностей геологического строения и размещения полезных ископаемых в пределах листов. 3. Подготовка предварительных геофизической материалов масштаба 1:200 000. 4. Предварительное выделение перспективных площадей с оценкой прогнозных ресурсов по категории Р3 и D0. 5. Составление квартальных и годового информационных геологических отчетов о результатах работ по объекту.
Основные виды и методы решения геологических задач: 1. Камеральные работы. 2. Полевые работы (геологические маршруты, специализированные исследования, сейсмическое профилирование). 3. Лабораторно-аналитические исследования (пробоподготовка, химико-аналитические, петрографические, минералогические, палинологические и другие исследования). 
Ожидаемые результаты: 1. Предварительная современная геологическая основа масштаба 1:200 000 (авторский вариант Госгеолкарты-200/2) (карта фактического материала; геологическая карта и карта полезных ископаемых дочетвертичных образований, карта четвертичных образований; литологическая карта поверхности дна акватории (только для листа L-37-XIX), карта прогноза на нефть и газ); 2. Предварительно уточненные особенности геологического строения и размещения полезных ископаемых в пределах листов. 3. Предварительные геофизические материалы масштаба 1:200 000. 4. Предварительно выделенные перспективные площади с оценкой прогнозных ресурсов по категории Р3 и D0. 5. Информационные квартальные и годовой геологические отчеты о результатах работ по объекту.
Оперативный прирост  среднемасштабной геологической изученности - 4 067,4 кв. км.
</t>
    </r>
  </si>
  <si>
    <t>1.1.3.24</t>
  </si>
  <si>
    <t>Составление и подготовка к изданию комплекта Госгеолкарты-200/2 листа L-36-XXVIII (Евпатория)</t>
  </si>
  <si>
    <r>
      <rPr>
        <b/>
        <sz val="10"/>
        <rFont val="Arial"/>
        <charset val="134"/>
      </rPr>
      <t>2 этап</t>
    </r>
    <r>
      <rPr>
        <sz val="10"/>
        <rFont val="Arial"/>
        <charset val="134"/>
      </rPr>
      <t xml:space="preserve">
Задачи: 1. Актуализация авторского варианта комплекта Госгеолкарты-200/2 (геологическая карта и карта полезных ископаемых дочетвертичных образований; карта четвертичных образований; литологическая карта поверхности дна акватории; карта прогноза на нефть и газ); 2. Уточнение границ и предварительная оценка прогнозных ресурсов категории Р3и D2 перспективных площадей (объектов ранга рудного узла и (или) рудного поля) в пределах листа.3. Составление квартальных и годового информационных геологических отчетов о результатах работ по объекту.
Основные виды и методы решения геологических задач:  Продолжение подготовительных работ и завершение проектирования с передачей проектной документации в экспертизу. 
Ожидаемые геологические результаты: 1. Актуализированный авторский вариант комплекта Госгеолкарты-200/2 (геологическая карта и карта полезных ископаемых дочетвертичных образований; карта четвертичных образований; литологическая карта поверхности дна акватории, карта прогноза на нефть и газ); 2. Уточненные границы и предварительная оценка прогнозных ресурсов категории Р3 и D2 перспективных площадей (объектов ранга рудного узла и (или) рудного поля) в пределах листа. 3. Информационные квартальные и годовой геологические отчеты о результатах работ по объекту.</t>
    </r>
  </si>
  <si>
    <t>1.1.3.25</t>
  </si>
  <si>
    <t>Составление и подготовка к изданию комплекта Госгеолкарты-200/2 листа K-36-VI (площадь Андрусова)</t>
  </si>
  <si>
    <r>
      <rPr>
        <b/>
        <sz val="10"/>
        <rFont val="Arial"/>
        <charset val="134"/>
      </rPr>
      <t>2 этап</t>
    </r>
    <r>
      <rPr>
        <sz val="10"/>
        <rFont val="Arial"/>
        <charset val="134"/>
      </rPr>
      <t xml:space="preserve">
Задачи: 1. Актуализация авторского варианта комплекта Госгеолкарты-200/2 (геологическая карта и карта полезных ископаемых дочетвертичных образований; карта четвертичных образований; литологическая карта поверхности дна акватории,карта прогноза на нефть и газ); 2. Уточнение границ и предварительная оценка прогнозных ресурсов категории Р3и D2 перспективных площадей (объектов ранга рудного узла и (или) рудного поля) в пределах листа.3. Составление квартальных и годового информационных геологических отчетов о результатах работ по объекту.
Основные виды и методы решения геологических задач:  Продолжение подготовительных работ и завершение проектирования с передачей проектной документации в экспертизу. 
Ожидаемые геологические результаты: 1. Актуализированный авторский вариант комплекта Госгеолкарты-200/2 (геологическая карта и карта полезных ископаемых дочетвертичных образований; карта четвертичных образований; литологическая карта поверхности дна акватории, карта прогноза на нефть и газ); 2. Уточненные границы и предварительная оценка прогнозных ресурсов категории Р3 и D2 перспективных площадей (объектов ранга рудного узла и (или) рудного поля) в пределах листа. 3. Информационные квартальные и годовой геологические отчеты о результатах работ по объекту.</t>
    </r>
  </si>
  <si>
    <t>1.1.3.26</t>
  </si>
  <si>
    <t>Составление и подготовка к изданию комплекта Госгеолкарты-200/2 листа L-37-XV (Приморско-Ахтарск)</t>
  </si>
  <si>
    <r>
      <rPr>
        <b/>
        <sz val="10"/>
        <rFont val="Arial"/>
        <charset val="134"/>
      </rPr>
      <t>2 этап</t>
    </r>
    <r>
      <rPr>
        <sz val="10"/>
        <rFont val="Arial"/>
        <charset val="134"/>
      </rPr>
      <t xml:space="preserve">
Задачи: 1. Актуализация авторского варианта комплекта Госгеолкарты-200/2 (геологическая карта и карта полезных ископаемых дочетвертичных образований; карта четвертичных образований; литологическая карта поверхности дна акватории); 2. Уточнение границ и предварительная оценка прогнозных ресурсов категории Р3и D2 перспективных площадей (объектов ранга рудного узла и (или) рудного поля) в пределах листа.3. Составление квартальных и годового информационных геологических отчетов о результатах работ по объекту.
Основные виды и методы решения геологических задач:  Продолжение подготовительных работ и завершение проектирования с передачей проектной документации в экспертизу. 
Ожидаемые геологические результаты: 1. Актуализированный авторский вариант комплекта Госгеолкарты-200/2 (геологическая карта и карта полезных ископаемых дочетвертичных образований; карта четвертичных образований; литологическая карта поверхности дна акватории); 2. Уточненные границы и предварительная оценка прогнозных ресурсов категории Р3 и D2 перспективных площадей (объектов ранга рудного узла и (или) рудного поля) в пределах листа. 3. Информационные квартальные и годовой геологические отчеты о результатах работ по объекту.</t>
    </r>
  </si>
  <si>
    <t>1.1.3.27</t>
  </si>
  <si>
    <t>Составление и подготовка к изданию комплекта Госгеолкарты-200/2 листа L-37-XXI (Тимашевск)</t>
  </si>
  <si>
    <t>1.1.3.28</t>
  </si>
  <si>
    <t xml:space="preserve">Оценка геологической, геофизической, геохимической изученности и подготовка геологического обоснования ГСР-200 акваториальной части листов L-36-XVIII, XXIII, L-37-VIII, XIII, XIV (Северо-Азовская площадь) </t>
  </si>
  <si>
    <r>
      <rPr>
        <b/>
        <sz val="10"/>
        <rFont val="Arial"/>
        <charset val="134"/>
      </rPr>
      <t>2 этап</t>
    </r>
    <r>
      <rPr>
        <sz val="10"/>
        <rFont val="Arial"/>
        <charset val="134"/>
      </rPr>
      <t xml:space="preserve">
Задачи: 1. Составление и уточнение предварительных макетов карт геологического содержания (карты фактического материала; геологической карты; карты четвертичных образований; карты полезных ископаемых; литологическая карты поверхности дна акватории) (полистно); 2. Формирование в предварительном варианте перечня и обоснование основных геологических задач производства ГСР-200 и создания комплектов Госгеолкарты-200/2 по уточнению особенностей геологического строения и минерагении территории листов (полистно). 3. Составление квартальных и годового информационных геологических отчетов о результатах работ по объекту.
Основные виды и методы решения геологических задач: 1. Продолжение подготовительных работ и завершение проектирования с передачей проектной документации в экспертизу. 
Ожидаемые геологические результаты: 1. Предварительные макеты карт геологического содержания (карты фактического материала; геологической карты; карты четвертичных образований; карты полезных ископаемых;литологическая карты поверхности дна акватории) (полистно); 2. Предварительный вариант перечня и обоснование основных геологических задач производства ГСР-200 и создания комплектов Госгеолкарты-200/2 по уточнению особенностей геологического строения и минерагении территории листов (полистно). 3. Информационные квартальные и годовой геологические отчеты о результатах работ по объекту
</t>
    </r>
  </si>
  <si>
    <t>1.1.3.29</t>
  </si>
  <si>
    <t>Составление и подготовка к изданию комплекта Госгеолкарты-200/2 листа К-38-XVIII (Избербашская площадь)</t>
  </si>
  <si>
    <r>
      <rPr>
        <b/>
        <sz val="10"/>
        <rFont val="Arial"/>
        <charset val="134"/>
      </rPr>
      <t>2 этап</t>
    </r>
    <r>
      <rPr>
        <sz val="10"/>
        <rFont val="Arial"/>
        <charset val="134"/>
      </rPr>
      <t xml:space="preserve">
Задачи: 1. Актуализация авторского варианта комплекта Госгеолкарты-200/2 геологическая карта; карта четвертичных образований; карта полезных ископаемых и закономерностей их размещения; литологическая карта поверхности дна акватории); 2. Уточнение границ и предварительная оценка прогнозных ресурсов категории Р3 перспективных площадей (объектов ранга рудного узла и (или) рудного поля) в пределах листа.3. Составление квартальных и годового информационных геологических отчетов о результатах работ по объекту.
Основные виды и методы решения геологических задач:  Продолжение подготовительных работ и завершение проектирования с передачей проектной документации в экспертизу. 
Ожидаемые геологические результаты: 1. Актуализированный авторский вариант комплекта Госгеолкарты-200/2 (геологическая карта; карта четвертичных образований; карта полезных ископаемых и закономерностей их размещения; литологическая карта поверхности дна акватории); 2. Уточненные границы и предварительная оценка прогнозных ресурсов категории Р3 перспективных площадей (объектов ранга рудного узла и (или) рудного поля) в пределах листа. 3. Информационные квартальные и годовой геологические отчеты о результатах работ по объекту.</t>
    </r>
  </si>
  <si>
    <t>1.1.3.30</t>
  </si>
  <si>
    <t>Оценка геологической, геофизической, геохимической изученности и подготовка геологического обоснования ГСР-200 листа K-38-XI (Хасавюрт)</t>
  </si>
  <si>
    <r>
      <rPr>
        <b/>
        <sz val="10"/>
        <rFont val="Arial"/>
        <charset val="134"/>
      </rPr>
      <t>2 этап</t>
    </r>
    <r>
      <rPr>
        <sz val="10"/>
        <rFont val="Arial"/>
        <charset val="134"/>
      </rPr>
      <t xml:space="preserve">
Задачи: 1. Составление и уточнение предварительных макетов карт геологического осодержания (карта фактического материала; геологическая карта; карта четвертичных образований; карта полезных ископаемых); 2. Подготовка дистанционной основы масштаба 1:200 000. 3. Подготовка предварительной геофизической основы (материалов) масштаба 1:200 000. 4. Подготовка предварительной геохимической основы масштаба 1:200 000. 5. Формирование в предварительном варианте перечня и обоснование основных геологических задач производства ГСР-200 и создания комплектов Госгеолкарты-200/2 по уточнению особенностей геологического строения и минерагении территории листов. 6. Составление квартальных и годового информационных геологических отчетов о результатах работ по объекту.
Основные виды и методы решения геологических задач: 1. Продолжение подготовительных работ и завершение проектирования с передачей проектной документации в экспертизу. 2. Полевые работы (геологические маршруты, специализированные исследования). 3. Лабораторно-аналитические исследования (пробоподготовка, химико-аналитические исследования). 
Ожидаемые геологические результаты: 1. Предварительные макеты карт геологического содержания (карта фактического материала; геологическая карта; карта четвертичных образований; карта полезных ископаемых); 2. Дистанционная основа масштаба 1:200 000. 3. Предварительная геофизическая основа (материалы) масштаба 1:200 000. 4. Предварительная геохимическая основа масштаба 1:200 000. 5. Предварительный вариант перечня и обоснование основных геологических задач производства ГСР-200 и создания комплектов Госгеолкарты-200/2 по уточнению особенностей геологического строения и минерагении территории листов. 6. Информационные квартальные и годовой геологические отчеты о результатах работ по объекту.</t>
    </r>
  </si>
  <si>
    <t>1.1.3.31</t>
  </si>
  <si>
    <t xml:space="preserve">Составление и подготовка к изданию листа N-45-XXIII (Междуреченская площадь) </t>
  </si>
  <si>
    <r>
      <rPr>
        <b/>
        <sz val="10"/>
        <rFont val="Arial"/>
        <charset val="134"/>
      </rPr>
      <t>2 этап</t>
    </r>
    <r>
      <rPr>
        <sz val="10"/>
        <rFont val="Arial"/>
        <charset val="134"/>
      </rPr>
      <t xml:space="preserve">
Задачи: 1. Подготовка к изданию комплекта Госгеолкарты-200/2 (геологическая карта; карта четвертичных образований; карта полезных ископаемых и закономерностей их размещения); 2. Поодготовка предложения по изменению и дополнению СЛ-200. 3. Уточнение перспективных площадей с оценкой прогнозных ресурсов по категории Р3 и рекомендации по постановке работ последующий стадий. 4. Составление квартальных, годового информационных и итогового геологических отчетов о результатах работ по объекту.
Основные виды и методы решения геологических задач: 1. Камеральные работы.
Ожидаемые результаты: 1. Подготовленный к изданию комплект Госгеолкарты-200/2 ((геологическая карта; карта четвертичных образований; карта полезных ископаемых и закономерностей их размещения); 2. Предложения по изменению и дополнению СЛ-200. 3. Перспективные площади с оценкой прогнозных ресурсов по категории Р3 и рекомендации по постановке работ последующих стадий. 4. Информационные квартальные, годовой и итоговый геологические отчеты о результатах работ по объекту.</t>
    </r>
  </si>
  <si>
    <t>1.1.3.32</t>
  </si>
  <si>
    <t xml:space="preserve">Составление и подготовка к изданию листа M-46-XII (Балгазын) </t>
  </si>
  <si>
    <r>
      <rPr>
        <b/>
        <sz val="10"/>
        <rFont val="Arial"/>
        <charset val="134"/>
      </rPr>
      <t>2 этап</t>
    </r>
    <r>
      <rPr>
        <sz val="10"/>
        <rFont val="Arial"/>
        <charset val="134"/>
      </rPr>
      <t xml:space="preserve">
Задачи: 1. Подготовка к изданию комплекта Госгеолкарты-200/2 (геологическая карта; карта четвертичных образований; карта полезных ископаемых и закономерностей их размещения); 2. Поодготовка предложения по изменению и дополнению СЛ-200. 3. Уточнение перспективных площадей с оценкой прогнозных ресурсов по категории Р3 и рекомендации по постановке работ последующий стадий. 4. Составление квартальных, годового информационных и итогового геологических отчетов о результатах работ по объекту.
Основные виды и методы решения геологических задач: 1. Камеральные работы.
Ожидаемые результаты: 1. Подготовленный к изданию комплект Госгеолкарты-200/2 (геологическая карта; карта четвертичных образований; карта полезных ископаемых и закономерностей их размещения); 2. Предложения по изменению и дополнению СЛ-200. 3. Перспективные площади с оценкой прогнозных ресурсов по категории Р3 и рекомендации по постановке работ последующих стадий. 4. Информационные квартальные, годовой и итоговый геологические отчеты о результатах работ по объекту.</t>
    </r>
  </si>
  <si>
    <t>1.1.3.33</t>
  </si>
  <si>
    <t xml:space="preserve">ГДП-200 и подготовка к изданию листа O-49-XXIX (Согдиондонская площадь) </t>
  </si>
  <si>
    <r>
      <rPr>
        <b/>
        <sz val="10"/>
        <rFont val="Arial"/>
        <charset val="134"/>
      </rPr>
      <t>2 этап</t>
    </r>
    <r>
      <rPr>
        <sz val="10"/>
        <rFont val="Arial"/>
        <charset val="134"/>
      </rPr>
      <t xml:space="preserve">
Задачи: 1. Составление современной геологической основы масштаба 1:200 000 (авторский вариант Госгеолкарты-200/2) (карта фактического материала; (геологическая карта; карта четвертичных образований; карта полезных ископаемых и закономерностей их размещения); 2. Предварительное уточнение особенностей геологического строения и размещения полезных ископаемых в пределах листов. 3. Предварительное выделение перспективных площадей с оценкой прогнозных ресурсов по категории Р3 .4. Составление квартальных и годового информационных геологических отчетов о результатах работ по объекту.
Основные виды и методы решения геологических задач: 1. Камеральные работы. 2. Полевые работы (геологические и поисковые маршруты, специализированные исследования, маршруты по составлению геологических разрезов, литохимические поиски (опробование) по вторичным ореолам, горные работы). 3. Лабораторно-аналитические исследования (пробоподготовка, химико-аналитические, петрографические, минералогические, изотопно-геохронологические, палинологические и другие исследования). 
Ожидаемые результаты: 1. Современная геологическая основа масштаба 1:200 000 (авторский вариант Госгеолкарты-200/2) (карта фактического материала; г(геологическая карта; карта четвертичных образований; карта полезных ископаемых и закономерностей их размещения); 2. Предварительно уточненные особенности геологического строения и размещения полезных ископаемых в пределах листов. 3. Предварительно выделенные перспективные площади с оценкой прогнозных ресурсов по категории Р3. 4. Информационные квартальные и годовой геологические отчеты о результатах работ по объекту.
Прирост  среднемасштабной геологической изученности - 911,7 кв. км.
</t>
    </r>
  </si>
  <si>
    <t>1.1.3.34</t>
  </si>
  <si>
    <t xml:space="preserve">ГДП-200 и подготовка к изданию листа М-45-XVII (Ортолыкская площадь) </t>
  </si>
  <si>
    <r>
      <rPr>
        <b/>
        <sz val="10"/>
        <rFont val="Arial"/>
        <charset val="134"/>
      </rPr>
      <t>2 этап</t>
    </r>
    <r>
      <rPr>
        <sz val="10"/>
        <rFont val="Arial"/>
        <charset val="134"/>
      </rPr>
      <t xml:space="preserve">
Задачи: 1. Составление современной геологической основы масштаба 1:200 000 (авторский вариант Госгеолкарты-200/2) (карта фактического материала; геологическая карта; карта палеоген-четвертичных образований; карта полезных ископаемых и закономерностей их размещения); 2. Предварительное уточнение особенностей геологического строения и размещения полезных ископаемых в пределах листов. 3. Предварительное выделение перспективных площадей с оценкой прогнозных ресурсов по категории Р3. 4. Составление квартальных и годового информационных геологических отчетов о результатах работ по объекту.
Основные виды и методы решения геологических задач: 1. Камеральные работы. 2. Полевые работы (геологические и поисковые маршруты, специализированные исследования, маршруты по составлению геологических разрезов, горные работы). 3. Лабораторно-аналитические исследования (пробоподготовка, химико-аналитические, петрографические, минералогические, изотопно-геохронологические, палинологические и другие исследования). 
Ожидаемые результаты: 1. Современная геологическая основа масштаба 1:200 000 (авторский вариант Госгеолкарты-200/2) (карта фактического материала; геологическая карта; карта палеоген-четвертичных образований; карта полезных ископаемых и закономерностей их размещения); 2. Предварительно уточненные особенности геологического строения и размещения полезных ископаемых в пределах листов. 3. Предварительно выделенные перспективные площади с оценкой прогнозных ресурсов по категории Р3. 4. Информационные квартальные и годовой геологические отчеты о результатах работ по объекту
Прирост  среднемасштабной геологической изученности - 1 118 кв. км.</t>
    </r>
  </si>
  <si>
    <t>1.1.3.35</t>
  </si>
  <si>
    <t>Оценка геологической, геофизической изученности и подготовка геологического обоснования ГСР-200 листов S-49-IX-XII; R-45-XXVII-XXVIII, XXIX-XXX; N-46-XV; N-44-XII в пределах Сибирского ФО</t>
  </si>
  <si>
    <r>
      <rPr>
        <b/>
        <sz val="10"/>
        <rFont val="Arial"/>
        <charset val="134"/>
      </rPr>
      <t>2 этап</t>
    </r>
    <r>
      <rPr>
        <sz val="10"/>
        <rFont val="Arial"/>
        <charset val="134"/>
      </rPr>
      <t xml:space="preserve">
Задачи: 1. Составление и уточнение предварительных макетов карт геологического содержания (карты фактического материала; геологической карты; карты четвертичных образований; карты полезных ископаемых; литологическая карты поверхности дна акватории (для листов S-49-IX-XII) (полистно); 2. Подготовка дистанционной основы масштаба 1:200 000 (полистно). 3. Подготовка предварительной геофизической основы (материалов) масштаба 1:200 000 (полистно). 4. Формирование в предварительном варианте перечня и обоснование основных геологических задач производства ГСР-200 и создания комплектов Госгеолкарты-200/2 по уточнению особенностей геологического строения и минерагении территории листов (полистно). 5. Составление квартальных и годового информационных геологических отчетов о результатах работ по объекту.
Основные виды и методы решения геологических задач: 1. Продолжение подготовительных работ и завершение проектирования с передачей проектной документации в экспертизу. 2. Полевые работы (геологические маршруты, специализированные исследования) (проведение работ обосновывается на листах выборочно, при проектировании). 3. Лабораторно-аналитические исследования (пробоподготовка, химико-аналитические исследования). 
Ожидаемые геологические результаты: 1. Предварительные макеты карт геологического содержания (карты фактического материала; геологической карты; карты четвертичных образований; карты полезных ископаемых; литологическая карты поверхности дна акватории (для листов S-49-IX-XII) (полистно); 2. Дистанционная основа масштаба 1:200 000 (полистно). 3. Предварительная геофизическая основа (материалы) масштаба 1:200 000 (полистно). 4. Предварительный вариант перечня и обоснование основных геологических задач производства ГСР-200 и создания комплектов Госгеолкарты-200/2 по уточнению особенностей геологического строения и минерагении территории листов (полистно). 5. Информационные квартальные и годовой геологические отчеты о результатах работ по объекту.</t>
    </r>
  </si>
  <si>
    <t>1.1.3.36</t>
  </si>
  <si>
    <t>Составление и подготовка к изданию комплекта Госгеолкарты-200/2 листов R-49-XXIX,XXX (Мюнюсяхская площадь)</t>
  </si>
  <si>
    <t>2027
III</t>
  </si>
  <si>
    <r>
      <rPr>
        <b/>
        <sz val="10"/>
        <rFont val="Arial"/>
        <charset val="134"/>
      </rPr>
      <t>2 этап</t>
    </r>
    <r>
      <rPr>
        <sz val="10"/>
        <rFont val="Arial"/>
        <charset val="134"/>
      </rPr>
      <t xml:space="preserve">
Задачи: 1. Актуализация авторского варианта комплекта Госгеолкарты-200/2 (геологическая карта дочетвертичных образований; карта четвертичных образований; карта полезных ископаемых и закономерностей их размещения); 2. Уточнение границ и предварительная оценка прогнозных ресурсов категории Р3 перспективных площадей (объектов ранга рудного узла и (или) рудного поля) в пределах листа.3. Составление квартальных и годового информационных геологических отчетов о результатах работ по объекту.
Основные виды и методы решения геологических задач: 1. Продолжение подготовительных работ и завершение проектирования с передачей проектной документации в экспертизу. 2. Лабораторно-аналитические исследования (пробоподготовка, химико-аналитические исследования). 
Ожидаемые геологические результаты: 1. Актуализированный авторский вариант комплекта Госгеолкарты-200/2 (геологическая карта дочетвертичных образований; карта четвертичных образований; карта полезных ископаемых и закономерностей их размещения); 2. Уточненные границы и предварительная оценка прогнозных ресурсов категории Р3 перспективных площадей (объектов ранга рудного узла и (или) рудного поля) в пределах листа. 3. Информационные квартальные и годовой геологические отчеты о результатах работ по объекту.</t>
    </r>
  </si>
  <si>
    <t>1.1.3.37</t>
  </si>
  <si>
    <t>Оценка геологической, геофизической изученности и геологическое обоснование проведения ГСР-200 листов Q-54-I,VII,VIII, Q-53-XXVII,XXXIII, R-53-XXIX,XXX, P-53-XII, R-54-XXV,XXVI, Q-53-XI,XII в пределах Республики Саха (Якутия) (Дальневосточный ФО)</t>
  </si>
  <si>
    <r>
      <rPr>
        <b/>
        <sz val="10"/>
        <rFont val="Arial"/>
        <charset val="134"/>
      </rPr>
      <t>2 этап</t>
    </r>
    <r>
      <rPr>
        <sz val="10"/>
        <rFont val="Arial"/>
        <charset val="134"/>
      </rPr>
      <t xml:space="preserve">
Задачи: 1. Составление и уточнение предварительных макетов карт геологического содержания (карты фактического материала; геологической карты; карты четвертичных образований; карты полезных ископаемых) (полистно); 2. Подготовка дистанционной основы масштаба 1:200 000 (полистно). 3. Подготовка предварительной геофизической основы (материалов) масштаба 1:200 000 (полистно). 4. Формирование в предварительном варианте перечня и обоснование основных геологических задач производства ГСР-200 и создания комплектов Госгеолкарты-200/2 по уточнению особенностей геологического строения и минерагении территории листов (полситно). 5. Составление квартальных и годового информационных геологических отчетов о результатах работ по объекту.
Основные виды и методы решения геологических задач: 1. Продолжение подготовительных работ и завершение проектирования с передачей проектной документации в экспертизу. 2. Полевые работы (геологические маршруты, специализированные исследования) (проводение работ обосновывается на листах выборочно, при проектировании). 3. Лабораторно-аналитические исследования (пробоподготовка, химико-аналитические исследования). 
Ожидаемые геологические результаты: 1. Предварительные макеты ккарт геологического содержания (карты фактического материала; геологической карты; карты четвертичных образований; карты полезных ископаемых) (полистно); 2. Дистанционная основа масштаба 1:200 000 (полистно). 3. Предварительная геофизическая основа (материалы) масштаба 1:200 000 (полистно). 4. Предварительный вариант перечня и обоснование основных геологических задач производства ГСР-200 и создания комплектов Госгеолкарты-200/2 по уточнению особенностей геологического строения и минерагении территории листов (полистно). 5. Информационные квартальные и годовой геологические отчеты о результатах работ по объекту.</t>
    </r>
  </si>
  <si>
    <t>1.1.3.38</t>
  </si>
  <si>
    <t>ГДП-200 и подготовка к изданию комплектов Госгеолкарты-200/2 листов Р-51-XXVI, XXVII (Наманинско-Чаро-Синская площадь)</t>
  </si>
  <si>
    <r>
      <rPr>
        <b/>
        <sz val="10"/>
        <rFont val="Arial"/>
        <charset val="134"/>
      </rPr>
      <t>2 этап</t>
    </r>
    <r>
      <rPr>
        <sz val="10"/>
        <rFont val="Arial"/>
        <charset val="134"/>
      </rPr>
      <t xml:space="preserve">
Задачи: 1. Составление предварительной современной геологической основы масштаба 1:200 000 (авторский вариант Госгеолкарты-200/2) (карта фактического материала; геологическая карта; карта четвертичных образований; карта полезных ископаемых и закономерностей их размещения) (полистно); 2. Уточнение особенностей геологического строения и размещения полезных ископаемых в пределах листов (полистно). 3. Предварительное выделение площадей (объектов ранга рудного узла и (или) рудного поля, перспективных на выявление объектов полезных ископаемых (полистно). 4. Составление квартальных и годового информационных геологических отчетов о результатах работ по объекту.
Основные виды и методы решения геологических задач: 1. Продолжение подготовительных работ и завершение проектирования с передачей проектной документации в экспертизу. 2. Полевые работы (геологические маршруты, специализированные исследования, маршруты по составлению геологических разрезов). 3. Лабораторно-аналитические исследования (пробоподготовка, химико-аналитические исследования). 
Ожидаемые результаты: 1. Предварительная современная геологическая основа масштаба 1:200 000 (авторский вариант Госгеолкарты-200/2) (карта фактического материала; геологическая карта; карта четвертичных образований; карта полезных ископаемых и закономерностей их размещения) (полистно); 2. Уточненные особенности геологического строения и размещения полезных ископаемых в пределах листов (полистно). 3. Схема и перечень предварительно выделенных площадей (объектов ранга рудного узла и (или) рудного поля), перспективных на выявление объектов полезных ископаемых (полистно). 4. Информационные квартальные и годовой геологические отчеты о результатах работ по объекту
Прирост среднемасштабной геологической изученности - 2 651,2 кв. км.</t>
    </r>
  </si>
  <si>
    <t>1.1.3.39</t>
  </si>
  <si>
    <t>ГДП-200 и подготовка к изданию комплектов Госгеолкарты-200/2 листов R-49-XI, XII (Эбеляхская площадь)</t>
  </si>
  <si>
    <t>2 этап
Задачи: 1. Составление предварительной современной геологической основы масштаба 1:200 000 (авторский вариант Госгеолкарты-200/2) (карта фактического материала; геологическая карта дочетвертичных образований; карта четвертичных образований; карта полезных ископаемых и закономерностей их размещения); 2. Уточнение особенностей геологического строения и размещения полезных ископаемых в пределах листов. 3. Подготовка дистанционной основы масштаба 1:200 000. 4. Подготовка предварительной геофизической основы (материалов) масштаба 1:200 000. 5. Предварительное выделение площадей (объектов ранга рудного узла и (или) рудного поля, перспективных на выявление объектов полезных ископаемых. 6. Составление квартальных и годового информационных геологических отчетов о результатах работ по объекту.
Основные виды и методы решения геологических задач: 1. Продолжение подготовительных работ и завершение проектирования с передачей проектной документации в экспертизу. 2. Полевые работы (геологические маршруты, специализированные исследования, маршруты по составлению геологических разрезов). 3. Лабораторно-аналитические исследования (пробоподготовка, химико-аналитические исследования). 
Ожидаемые результаты: 1. Предварительная современная геологическая основа масштаба 1:200 000 (авторский вариант Госгеолкарты-200/2) (карта фактического материала; геологическая карта дочетвертичных образований; карта четвертичных образований; карта полезных ископаемых и закономерностей их размещения); 2. Уточненные особенности геологического строения и размещения полезных ископаемых в пределах листов. 3. Дистанционная основа масштаба 1:200 000. 4. Предварительная геофизическая основа (материалы) масштаба 1:200 000. 5. Схема и перечень предварительно выделенных площадей (объектов ранга рудного узла и (или) рудного поля), перспективных на выявление объектов полезных ископаемых. 6. Информационные квартальные и годовой геологические отчеты о результатах работ по объекту.
Прирост среднемасштабной геологической изученности - 1 613,2 кв. км.</t>
  </si>
  <si>
    <t>1.1.3.40</t>
  </si>
  <si>
    <t>ГДП-200 и подготовка к изданию листов M-54-XXVI, (XXVII) (Совгаванская площадь)</t>
  </si>
  <si>
    <t>2 этап
Задачи: 1. Составление современной геологической основы масштаба 1:200 000 (авторский вариант Госгеолкарты-200/2) (карта фактического материала; геологическая карта; карта четвертичных образований; карта полезных ископаемых и закономерностей их размещения); 2.Доизучение стратифицированных, нестратифицированных картографируемых образований, уточнение их состава, возраста, структурно-геологической позиции, границ и площадей развития, литолого-стратиграфических и петрологических особенностей, формационной принадлежности, металлогенической специализации и других геологических данных в пределах сухопутной части. 3. Уточнение (и выявление новых) закономерностей размещения полезных ископаемых, факторов и критериев их прогнозирования, границ и площадей известных и вновь выявленных минерагенических таксонов в пределах сухопутной части листов 4. Предварительное выделение перспективных площадей с оценкой прогнозных ресурсов по категории Р3 . 5. Составление квартальных и годового информационных геологических отчетов о результатах работ по объекту.
Основные виды и методы решения геологических задач: 1. Камеральные работы. 2. Полевые работы (геологические и поисковые маршруты, специализированные исследования, маршруты по составлению геологических разрезов, литохимические поиски (опробование) по вторичным ореолам рассеяния). 3. Лабораторно-аналитические исследования (пробоподготовка, химико-аналитические, петрографические, минералогические, изотопно-геохронологические, палеонтологические, и другие исследования). 
Ожидаемые результаты: 1. Современная геологическая основа масштаба 1:200 000 (авторский вариант Госгеолкарты-200/2) (карта фактического материала; геологическая карта  карта четвертичных образований; карта полезных ископаемых и закономерностей их размещения); 2. Материалы (карты и схемы опорных геологических участков, корреляционные схемы, геологические разрезы, стратиграфические колонки и прочее) доизучения стратифицированных, нестратифицированных картографируемых образований, уточнение их состава, возраста, структурно-геологической позиции, границ и площадей развития, литолого-стратиграфических и петрологических особенностей, формационной принадлежности, металлогенической специализации и других геологических данных в пределах сухопутной части листов. 3. Материалы (карты и схемы опорных и детализационных участков, прогнозно-поисковые модели, специализированные схемы прогноза полезных ископаемых и прочее), отражающие уточнение (и выявление новых) закономерностей размещения полезных ископаемых, факторов и критериев их прогнозирования, границ и площадей известных и вновь выявленных минерагенических таксонов в пределах сухопутной части листов. 4. Предварительно выделенные перспективные площади, оценка прогнозных ресурсов категории Р3. 4. Информационные квартальные и годовой геологические отчеты о результатах работ по объекту.
Прирост  среднемасштабной геологической изученности - 2 353,5 кв. км.</t>
  </si>
  <si>
    <t>1.1.3.41</t>
  </si>
  <si>
    <t>Составление и подготовка к изданию комплекта Госгеолкарты-200/2 листа P-54-XXXVI (Ульбейская площадь)</t>
  </si>
  <si>
    <t>2 этап
Задачи: 1. Актуализация авторского варианта комплекта Госгеолкарты-200/2 (геологическая карта; карта четвертичных образований; карта полезных ископаемых и закономерностей их размещения); 2. Уточнение границ и предварительная оценка прогнозных ресурсов категории Р3 перспективных площадей (объектов ранга рудного узла и (или) рудного поля) в пределах листа.3. Составление квартальных и годового информационных геологических отчетов о результатах работ по объекту.
Основные виды и методы решения геологических задач: 1. Продолжение подготовительных работ и завершение проектирования с передачей проектной документации в экспертизу. 2. Лабораторно-аналитические исследования (пробоподготовка, химико-аналитические исследования). 
Ожидаемые геологические результаты: 1. Актуализированный авторский вариант комплекта Госгеолкарты-200/2 (геологическая карта; карта четвертичных образований; карта полезных ископаемых и закономерностей их размещения); 2. Уточненные границы и предварительная оценка прогнозных ресурсов категории Р3 перспективных площадей (объектов ранга рудного узла и (или) рудного поля) в пределах листа. 3. Информационные квартальные и годовой геологические отчеты о результатах работ по объекту.</t>
  </si>
  <si>
    <t>1.1.3.42</t>
  </si>
  <si>
    <t>Составление и подготовка к изданию комплекта Госгеолкарты-200/2 листа N-50-XXXV (Шилкинская площадь)</t>
  </si>
  <si>
    <t>1.1.3.43</t>
  </si>
  <si>
    <t>Оценка геологической, геофизической изученности и геологическое обоснование проведения ГСР-200 листов O-53-XXXIII, XXXIV, L-53-XXIII, XXIV, M-53-XIX, XXV, Р-54-XXX, Р-55-XIX, XX, XXXI в пределах Забайкалья и Дальнего Востока (Дальневосточный ФО)</t>
  </si>
  <si>
    <r>
      <rPr>
        <b/>
        <sz val="10"/>
        <rFont val="Arial"/>
        <charset val="134"/>
      </rPr>
      <t>2 этап</t>
    </r>
    <r>
      <rPr>
        <sz val="10"/>
        <rFont val="Arial"/>
        <charset val="134"/>
      </rPr>
      <t xml:space="preserve">
Задачи: 1. Составление и уточнение предварительных макетов авторского варианта комплектов Госгеолкарты-200/2 (карты фактического материала; геологической карты; карты четвертичных образований; карты полезных ископаемых; литологической карты поверхности дна акватории (для листа L-54-XXIV)) (полистно); 2. Подготовка дистанционной основы масштаба 1:200 000 (полистно). 3. Подготовка предварительной геофизической основы (материалов) масштаба 1:200 000 (полистно). 4. Формирование в предварительном варианте перечня и обоснование основных геологических задач производства ГСР-200 и создания комплектов Госгеолкарты-200/2 по уточнению особенностей геологического строения и минерагении территории листов (полистно). 5. Составление квартальных и годового информационных геологических отчетов о результатах работ по объекту.
Основные виды и методы решения геологических задач: 1. Продолжение подготовительных работ и завершение проектирования с передачей проектной документации в экспертизу. 2. Полевые работы (геологические маршруты, специализированные исследования) (проводение работ обосновывается на листах выборочно, при проектировании). 3. Лабораторно-аналитические исследования (пробоподготовка, химико-аналитические исследования). 
Ожидаемые геологические результаты: 1. Предварительные макеты комплектов Госгеолкарты-200/2 (карты фактического материала; геологической карты; карты четвертичных образований; карты полезных ископаемых; литологической карты поверхности дна акватории (для листа L-54-XXIV) (полистно); 2. Дистанционная основа масштаба 1:200 000 (полистно). 3. Предварительная геофизическая основа (материалы) масштаба 1:200 000 (полистно). 4. Предварительный вариант перечня и обоснование основных геологических задач производства ГСР-200 и создания комплектов Госгеолкарты-200/2 по уточнению особенностей геологического строения и минерагении территории листов (полистно). 5. Информационные квартальные и годовой геологические отчеты о результатах работ по объекту.</t>
    </r>
  </si>
  <si>
    <t>1.1.3.44</t>
  </si>
  <si>
    <t>ГДП-200 и подготовка к изданию листов P-59-XXI,XXII (Мирная площадь)</t>
  </si>
  <si>
    <r>
      <rPr>
        <b/>
        <sz val="10"/>
        <rFont val="Arial"/>
        <charset val="134"/>
      </rPr>
      <t>2 этап</t>
    </r>
    <r>
      <rPr>
        <sz val="10"/>
        <rFont val="Arial"/>
        <charset val="134"/>
      </rPr>
      <t xml:space="preserve">
Задачи: 1. Составление современной геологической основы масштаба 1:200 000 (авторский вариант Госгеолкарты-200/2) (карта фактического материала; геологическая карта; карта четвертичных образований; карта полезных ископаемых и закономерностей их размещения) (полистно); 2. Предварительное уточнение особенностей геологического строения и размещения полезных ископаемых в пределах листов. 3. Предварительное выделение перспективных площадей с оценкой прогнозных ресурсов по категории Р3 . 4. Составление квартальных и годового информационных геологических отчетов о результатах работ по объекту.
Основные виды и методы решения геологических задач: 1. Камеральные работы. 2. Полевые работы (геологические и поисковые маршруты, специализированные исследования, литохимические поиски по вторичным ореолам рассеяния). 3. Лабораторно-аналитические исследования (пробоподготовка, химико-аналитические, петрографические, минералогические, изотопно-геохронологические, палинологические и другие исследования). 
Ожидаемые результаты: 1. Современная геологическая основа масштаба 1:200 000 (авторский вариант Госгеолкарты-200/2) (карта фактического материала; геологическая карта; карта четвертичных образований; карта полезных ископаемых и закономерностей их размещения) (полистно); 2. Предварительно уточненные особенности геологического строения и размещения полезных ископаемых в пределах листов. 3. Предварительно выделенные перспективные площади с оценкой прогнозных ресурсов по категории Р3. 4. Информационные квартальные и годовой геологические отчеты о результатах работ по объекту
Прирост  среднемасштабной геологической изученности - 1 563,3 кв. км.
</t>
    </r>
  </si>
  <si>
    <t>1.1.3.45</t>
  </si>
  <si>
    <t>Оценка геологической, геофизической изученности и геологическое обоснование проведения ГСР-200 листов Q-58-XXXV, XXXVI, P-58-III,IV,V,VI,VII, VIII,IX, P-57- VII, VIII, XI,XII, XIII, XIV в пределах Северо-Востока (Дальневосточный ФО)</t>
  </si>
  <si>
    <t>2 этап
Задачи: 1. Составление и уточнение предварительных макетов карт геологического содержания (карты фактического материала; геологические карты; карты четвертичных образований; карты полезных ископаемых) (полистно); 2. Подготовка дистанционной основы масштаба 1:200 000 (полистно). 3. Подготовка предварительной геофизической основы (материалов) масштаба 1:200 000 (полистно, проведение работ обосновывается на листах выборочно, при проектировании). 4. Формирование в предварительном варианте перечня и обоснование основных геологических задач производства ГСР-200 и создания комплектов Госгеолкарты-200/2 по уточнению особенностей геологического строения и минерагении территории листов (полистно). 5. Составление квартальных и годового информационных геологических отчетов о результатах работ по объекту.
Основные виды и методы решения геологических задач: 1. Продолжение подготовительных работ и завершение проектирования с передачей проектной документации в экспертизу. 2. Полевые работы (геологические маршруты, специализированные исследования) (проводение работ обосновывается на листах выборочно, при проектировании). 3. Лабораторно-аналитические исследования (пробоподготовка, химико-аналитические исследования). 
Ожидаемые геологические результаты: 1. Предварительные макеты карт геологичесокго содержания (карты фактического материала; геологические карты; карты четвертичных образований; карты полезных ископаемых) (полистно); 2. Дистанционная основа масштаба 1:200 000 (полистно). 3. Предварительная геофизическая основа (материалы) масштаба 1:200 000 (полистно). 4. Предварительный вариант перечня и обоснование основных геологических задач производства ГСР-200 и создания комплектов Госгеолкарты-200/2 по уточнению особенностей геологического строения и минерагении территории листов (полистно). 5. Информационные квартальные и годовой геологические отчеты о результатах работ по объекту.</t>
  </si>
  <si>
    <t>1.1.3.46</t>
  </si>
  <si>
    <t>ГДП-200 листов P-38-XXI,XXII (Красноборская площадь)</t>
  </si>
  <si>
    <r>
      <rPr>
        <b/>
        <sz val="10"/>
        <rFont val="Arial"/>
        <charset val="134"/>
      </rPr>
      <t>2 этап</t>
    </r>
    <r>
      <rPr>
        <sz val="10"/>
        <rFont val="Arial"/>
        <charset val="134"/>
      </rPr>
      <t xml:space="preserve">
Задачи: 1. Составление предварительной современной геологической основы масштаба 1:200 000 (авторский вариант Госгеолкарты-200/2) (карта фактического материала; геологическая карта дочетвертичных образований; карта четвертичных образований; карта полезных ископаемых и закономерностей их размещения); 2. Предварительное доизучение стратифицированных, нестратифицированных картографируемых образований, уточнение их состава, возраста, структурно-геологической позиции, границ и площадей развития, литолого-стратиграфических и петрологических особенностей, формационной принадлежности, металлогенической специализации и других геологических данных; 3. Предварительное уточнение (и выявление новых) закономерностей размещения полезных ископаемых, факторов и критериев их прогнозирования, границ и площадей известных и вновь выявленных минерагенических таксонов. 4. Подготовка геофизической основы (материалов) масштаба 1:200 000. 5. Предварительное выделение перспективных площадей с оценкой прогнозных ресурсов по категории Р3 .6. Составление квартальных и годового информационных геологических отчетов о результатах работ по объекту.
Основные виды и методы решения геологических задач: 1. Камеральные работы. 2. Полевые работы (геологические маршруты, специализированные исследования, маршруты по составлению геологических разрезов). 3. Лабораторно-аналитические исследования (пробоподготовка, химико-аналитические, петрографические, минералогические, алинологические и другие исследования). 
Ожидаемые результаты: 1. Современная предварительная геологическая основа масштаба 1:200 000 (авторский вариант Госгеолкарты-200/2) (карта фактического материала; геологическая карта дочетвертичных образований; карта четвертичных образований; карта полезных ископаемых и закономерностей их размещения); 2. Доизученные данные о стратифицированных, нестратифицированных картографируемых образований, уточнение их состава, возраста, структурно-геологической позиции, границ и площадей развития, литолого-стратиграфических и петрологических особенностей, формационной принадлежности, металлогенической специализации и других геологических данных 3. Уточненные и вновь выявленные закономерности размещения полезных ископаемых, факторы и критерии их прогнозирования, границы и площади известных и вновь выявленных минерагенических таксонов, отраженные на картах и схемах комплекта, в тексте отчета. 4. Геофизическая основа (материалы) масштаба 1:200 000. 5. Предварительно выделенные перспективные площади с оценкой прогнозных ресурсов по категории Р3. 6. Информационные квартальные и годовой геологические отчеты о результатах работ по объекту.</t>
    </r>
  </si>
  <si>
    <t>1.1.3.47</t>
  </si>
  <si>
    <t xml:space="preserve">ГДП-200 листов R-49-III,IV,IX,X (Попигайская площадь) </t>
  </si>
  <si>
    <r>
      <rPr>
        <b/>
        <sz val="10"/>
        <rFont val="Arial"/>
        <charset val="134"/>
      </rPr>
      <t>2 этап</t>
    </r>
    <r>
      <rPr>
        <sz val="10"/>
        <rFont val="Arial"/>
        <charset val="134"/>
      </rPr>
      <t xml:space="preserve">
Задачи: 1. Составление предварительной современной геологической основы масштаба 1:200 000 (авторский вариант Госгеолкарты-200/2) (карта фактического материала; геологическая карта; карта четвертичных образований; карта полезных ископаемых и закономерностей их размещения); 2. Предварительное доизучение стратифицированных, нестратифицированных картографируемых образований, уточнение их состава, возраста, структурно-геологической позиции, границ и площадей развития, литолого-стратиграфических и петрологических особенностей, формационной принадлежности, металлогенической специализации и других геологических данных; 3. Предварительное уточнение (и выявление новых) закономерностей размещения полезных ископаемых, факторов и критериев их прогнозирования, границ и площадей известных и вновь выявленных минерагенических таксонов.  4. Предварительное выделение перспективных площадей с оценкой прогнозных ресурсов по категории Р3 . 5. Составление квартальных и годового информационных геологических отчетов о результатах работ по объекту.
Основные виды и методы решения геологических задач: 1. Камеральные работы. 2. Полевые работы (геологические и поисковые маршруты, специализированные исследования). 3. Лабораторно-аналитические исследования (пробоподготовка, химико-аналитические, петрографические, минералогические, изотопно-геохронологические, палинологические и другие исследования). 
Ожидаемые результаты: 1. Современная предварительная геологическая основа масштаба 1:200 000 (авторский вариант Госгеолкарты-200/2) (карта фактического материала; геологическая карта; карта четвертичных образований; карта полезных ископаемых и закономерностей их размещения); 2. Доизученные данные о стратифицированных, нестратифицированных картографируемых образований, уточнение их состава, возраста, структурно-геологической позиции, границ и площадей развития, литолого-стратиграфических и петрологических особенностей, формационной принадлежности, металлогенической специализации и других геологических данных 3. Уточненные и вновь выявленные закономерности размещения полезных ископаемых, факторы и критерии их прогнозирования, границы и площади известных и вновь выявленных минерагенических таксонов, отраженные на картах и схемах комплекта, в тексте отчета 4. Предварительно выделенные перспективные площади с оценкой прогнозных ресурсов по категории Р3. 5. Информационные квартальные и годовой геологические отчеты о результатах работ по объекту.</t>
    </r>
  </si>
  <si>
    <t>1.1.3.48</t>
  </si>
  <si>
    <t>ГДП-200 листов R-54-XIX, XX (Иргичанская площадь)</t>
  </si>
  <si>
    <t>2 этап
Задачи: 1. Составление предварительной современной геологической основы масштаба 1:200 000 (авторский вариант Госгеолкарты-200/2) (карты фактического материала; геологической карты; карты четвертичных образований; карты полезных ископаемых и закономерностей их размещения); 2. Предварительное доизучение стратифицированных, нестратифицированных картографируемых образований, уточнение их состава, возраста, структурно-геологической позиции, границ и площадей развития, литолого-стратиграфических и петрологических особенностей, формационной принадлежности, металлогенической специализации и других геологических данных; 3. Предварительное уточнение (и выявление новых) закономерностей размещения полезных ископаемых, факторов и критериев их прогнозирования, границ и площадей известных и вновь выявленных минерагенических таксонов.  4. Предварительное выделение перспективных площадей с оценкой прогнозных ресурсов по категории Р3 . 5. Составление квартальных и годового информационных геологических отчетов о результатах работ по объекту.
Основные виды и методы решения геологических задач: 1. Камеральные работы. 2. Полевые работы (геологические и поисковые маршруты, специализированные исследования, маршруты по составлению геологических разрезов). 3. Лабораторно-аналитические исследования (пробоподготовка, химико-аналитические, петрографические, минералогические, изотопно-геохронологические, палинологические и другие исследования). 
Ожидаемые результаты: 1. Современная предварительная геологическая основа масштаба 1:200 000 (авторский вариант Госгеолкарты-200/2) (карты фактического материала; геологической карты; карты четвертичных образований;  карты полезных ископаемых и закономерностей их размещения); 2. Доизученные данные о стратифицированных, нестратифицированных картографируемых образований, уточнение их состава, возраста, структурно-геологической позиции, границ и площадей развития, литолого-стратиграфических и петрологических особенностей, формационной принадлежности, металлогенической специализации и других геологических данных 3. Уточненные и вновь выявленные закономерности размещения полезных ископаемых, факторы и критерии их прогнозирования, границы и площади известных и вновь выявленных минерагенических таксонов, отраженные на картах и схемах комплекта, в тексте отчета 4. Предварительно выделенные перспективные площади с оценкой прогнозных ресурсов по категории Р3. 5. Информационные квартальные и годовой геологические отчеты о результатах работ по объекту</t>
  </si>
  <si>
    <t>1.1.3.49</t>
  </si>
  <si>
    <t>ГДП-200 листа О-54-VIII (Матийская площадь)</t>
  </si>
  <si>
    <t>3 этап
Задачи: 1. Составление предварительной современной геологической основы масштаба 1:200 000 (авторский вариант Госгеолкарты-200/2) (карта фактического материала; геологическая карта; карта четвертичных образований; карта полезных ископаемых и закономерностей их размещения); 2.  Предварительное доизучение стратифицированных, нестратифицированных картографируемых образований, уточнение их состава, возраста, структурно-геологической позиции, границ и площадей развития, литолого-стратиграфических и петрологических особенностей, формационной принадлежности, металлогенической специализации и других геологических данных; 3. Предварительное уточнение (и выявление новых) закономерностей размещения полезных ископаемых, факторов и критериев их прогнозирования, границ и площадей известных и вновь выявленных минерагенических таксонов. 4. Предварительное выделение перспективных площадей с оценкой прогнозных ресурсов по категории Р3   5. Составление квартальных и годового информационных геологических отчетов о результатах работ по объекту.
Основные виды и методы решения геологических задач: 1. Камеральные работы. 2. Полевые работы (геологические и поисковые маршруты, специализированные исследования, маршруты по составлению геологических разрезов). 3. Лабораторно-аналитические исследования (пробоподготовка, химико-аналитические, петрографические, минералогические, изотопно-геохронологические, палинологические и другие исследования). 
Ожидаемые результаты: 1. Современная предварительная геологическая основа масштаба 1:200 000 (авторский вариант Госгеолкарты-200/2) (карта фактического материала; геологическая карта; карта четвертичных образований; карта полезных ископаемых и закономерностей их размещения); 2. Доизученные данные о стратифицированных, нестратифицированных картографируемых образований, уточнение их состава, возраста, структурно-геологической позиции, границ и площадей развития, литолого-стратиграфических и петрологических особенностей, формационной принадлежности, металлогенической специализации и других геологических данных 3. Уточненные и вновь выявленные закономерности размещения полезных ископаемых, факторы и критерии их прогнозирования, границы и площади известных и вновь выявленных минерагенических таксонов, отраженные на картах и схемах комплекта, в тексте отчета 4. Предварительно выделенные перспективные площади с оценкой прогнозных ресурсов по категории Р3;  5. Информационные квартальные и годовой геологические отчеты о результатах работ по объекту.</t>
  </si>
  <si>
    <t>1.1.3.50</t>
  </si>
  <si>
    <t>ГДП-200 листа Q-58-XXIX (Еропольская площадь)</t>
  </si>
  <si>
    <r>
      <rPr>
        <b/>
        <sz val="10"/>
        <rFont val="Arial"/>
        <charset val="134"/>
      </rPr>
      <t>2 этап</t>
    </r>
    <r>
      <rPr>
        <sz val="10"/>
        <rFont val="Arial"/>
        <charset val="134"/>
      </rPr>
      <t xml:space="preserve">
Задачи: 1. Составление предварительной современной геологической основы масштаба 1:200 000 (авторский вариант Госгеолкарты-200/2) (карты фактического материала; геологической карты дочетвертичных образований; карты четвертичных образований; карты полезных ископаемых и закономерностей их размещения); 2. Предварительное доизучение стратифицированных, нестратифицированных картографируемых образований, уточнение их состава, возраста, структурно-геологической позиции, границ и площадей развития, литолого-стратиграфических и петрологических особенностей, формационной принадлежности, металлогенической специализации и других геологических данных; 3. Предварительное уточнение (и выявление новых) закономерностей размещения полезных ископаемых, факторов и критериев их прогнозирования, границ и площадей известных и вновь выявленных минерагенических таксонов. 4. Подготовка геохимической основы (материалов) масштаба 1:200 000. 5. Предварительное выделение перспективных площадей с оценкой прогнозных ресурсов по категории Р3 6. Составление квартальных и годового информационных геологических отчетов о результатах работ по объекту.
Основные виды и методы решения геологических задач: 1. Камеральные работы. 2. Полевые работы (геологические маршруты, специализированные исследования). 3. Лабораторно-аналитические исследования (пробоподготовка, химико-аналитические, петрографические, минералогические, изотопно-геохронологические, палинологические и другие исследования). 
Ожидаемые результаты: 1. Современная предварительная геологическая основа масштаба 1:200 000 (авторский вариант Госгеолкарты-200/2) (карты фактического материала; геологической карты дочетвертичных образований; карты четвертичных образований;  карты полезных ископаемых и закономерностей их размещения); 2. Доизученные данные о стратифицированных, нестратифицированных картографируемых образований, уточнение их состава, возраста, структурно-геологической позиции, границ и площадей развития, литолого-стратиграфических и петрологических особенностей, формационной принадлежности, металлогенической специализации и других геологических данных 3. Уточненные и вновь выявленные закономерности размещения полезных ископаемых, факторы и критерии их прогнозирования, границы и площади известных и вновь выявленных минерагенических таксонов, отраженные на картах и схемах комплекта, в тексте отчета 4. Геохимическая основа (материалы) масштаба 1:200 000. 5. Предварительно выделенные перспективные площади с оценкой прогнозных ресурсов по категории Р3. 6. Информационные квартальные и годовой геологические отчеты о результатах работ по объекту.</t>
    </r>
  </si>
  <si>
    <t>1.1.3.51</t>
  </si>
  <si>
    <t>ГДП-200 листа Q-58-XXX (Анюйская площадь)</t>
  </si>
  <si>
    <t>2 этап
Задачи: 1. Составление предварительной современной геологической основы масштаба 1:200 000 (авторский вариант Госгеолкарты-200/2) (карта фактического материала; геологическая карта; карта четвертичных образований; карта полезных ископаемых и закономерностей их размещения); 2. Уточнение особенностей геологического строения и размещения полезных ископаемых в пределах листов. 3. Предварительное выделение площадей (объектов ранга рудного узла и (или) рудного поля, перспективных на выявление объектов полезных ископаемых. 4. Составление квартальных и годового информационных геологических отчетов о результатах работ по объекту.
Основные виды и методы решения геологических задач: 1. Продолжение подготовительных работ и завершение проектирования с передачей проектной документации в экспертизу. 2. Полевые работы (геологические маршруты, специализированные исследования). 3. Лабораторно-аналитические исследования (пробоподготовка, химико-аналитические исследования). 
Ожидаемые результаты: 1. Предварительная современная геологическая основа масштаба 1:200 000 (авторский вариант Госгеолкарты-200/2) (карта фактического материала; геологическая карта; карта четвертичных образований; карта полезных ископаемых и закономерностей их размещения); 2. Уточненные особенности геологического строения и размещения полезных ископаемых в пределах листов. 3. Схема и перечень предварительно выделенных площадей (объектов ранга рудного узла и (или) рудного поля), перспективных на выявление объектов полезных ископаемых. 4. Информационные квартальные и годовой геологические отчеты о результатах работ по объекту.</t>
  </si>
  <si>
    <t>1.1.3.52</t>
  </si>
  <si>
    <t>ГДП-200 листа Q-59-XXVI (Анадырская площадь)</t>
  </si>
  <si>
    <t>2 этап
Задачи: 1. Составление предварительной современной геологической основы масштаба 1:200 000 (авторский вариант Госгеолкарты-200/2) (карта фактического материала; геологическая карта; карта четвертичных образований; карта полезных ископаемых и закономерностей их размещения); 2. Уточнение особенностей геологического строения и размещения полезных ископаемых в пределах листов. 3. Подготовка предварительной геофизической основы (материалов) масштаба 1:200 000. 4. Подготовка предварительной геохимической основы масштаба 1:200 000 5. Предварительное выделение площадей (объектов ранга рудного узла и (или) рудного поля, перспективных на выявление объектов полезных ископаемых. 6. Составление квартальных и годового информационных геологических отчетов о результатах работ по объекту.
Основные виды и методы решения геологических задач: 1. Продолжение подготовительных работ и завершение проектирования с передачей проектной документации в экспертизу. 2. Полевые работы (геологические маршруты, специализированные исследования). 3. Лабораторно-аналитические исследования (пробоподготовка, химико-аналитические исследования). 
Ожидаемые результаты: 1. Предварительная современная геологическая основа масштаба 1:200 000 (авторский вариант Госгеолкарты-200/2) (карта фактического материала; геологическая карта; карта четвертичных образований; карта полезных ископаемых и закономерностей их размещения); 2. Уточненные особенности геологического строения и размещения полезных ископаемых в пределах листов. 3. Предварительная геофизическая основа (материалы) масштаба 1:200 000. 4. Предварительная геохимическая основа масштаба 1:200 0003. 5. Схема и перечень предварительно выделенных площадей (объектов ранга рудного узла и (или) рудного поля), перспективных на выявление объектов полезных ископаемых. 6. Информационные квартальные и годовой геологические отчеты о результатах работ по объекту.</t>
  </si>
  <si>
    <t>1.1.3.53</t>
  </si>
  <si>
    <t>ГДП-200 листа L-37-VII (Бердянск)</t>
  </si>
  <si>
    <t>2026
I</t>
  </si>
  <si>
    <t>2028
IV</t>
  </si>
  <si>
    <r>
      <rPr>
        <b/>
        <sz val="10"/>
        <rFont val="Arial"/>
        <charset val="134"/>
      </rPr>
      <t>1 этап</t>
    </r>
    <r>
      <rPr>
        <sz val="10"/>
        <rFont val="Arial"/>
        <charset val="134"/>
      </rPr>
      <t xml:space="preserve">
Задачи: 1. Актуализация макетов современной геологической основы масштаба 1:200 000 (авторский вариант Госгеолкарты-200/2) (карта фактического материала; геологическая карта дочетвертичных образований; карта четвертичных образований; карта полезных ископаемых и закономерностей их размещения, литологическая карта поверхности дна акватории); 2. Уточнение особенностей геологического строения и размещения полезных ископаемых в пределах листов. 3. Подготовка предварительной геофизической основы (материалов) масштаба 1:200 000. 4. Предварительное выделение площадей (объектов ранга рудного узла и (или) рудного поля, перспективных на выявление объектов полезных ископаемых. 5. Составление квартальных и годового информационных геологических отчетов о результатах работ по объекту.
Основные виды и методы решения геологических задач: 1. Подготовительные работы и проектирование. 2. Полевые работы (геологические маршруты, специализированные исследования). 3. Лабораторно-аналитические исследования (пробоподготовка, химико-аналитические исследования). 
Ожидаемые результаты: 1. Актуализированный макет современной геологической основы масштаба 1:200 000 (авторский вариант Госгеолкарты-200/2) (карта фактического материала; геологическая карта дочетвертичных образований; карта четвертичных образований; карта полезных ископаемых и закономерностей их размещения, литологическая карта поверхности дна акватории); 2. Уточненные особенности геологического строения и размещения полезных ископаемых в пределах листов. 3. Предварительная геофизическая основа (материалы) масштаба 1:200 000. 4. Схема и перечень предварительно выделенных площадей (объектов ранга рудного узла и (или) рудного поля), перспективных на выявление объектов полезных ископаемых. 5. Информационные квартальные и годовой геологические отчеты о результатах работ по объекту
Оперативный прирост среднемасштабной геологической изученности - 2 348 кв. км.</t>
    </r>
  </si>
  <si>
    <t>1.1.3.54</t>
  </si>
  <si>
    <t>ГДП-200 сухопутной части листа L-37-VIII (Мариуполь)</t>
  </si>
  <si>
    <r>
      <rPr>
        <b/>
        <sz val="10"/>
        <rFont val="Arial"/>
        <charset val="134"/>
      </rPr>
      <t>1 этап</t>
    </r>
    <r>
      <rPr>
        <sz val="10"/>
        <rFont val="Arial"/>
        <charset val="134"/>
      </rPr>
      <t xml:space="preserve">
Задачи: 1. Актуализация макетов современной геологической основы масштаба 1:200 000 (авторский вариант Госгеолкарты-200/2) (карта фактического материала; геологическая карта дочетвертичных образований; карта четвертичных образований; карта полезных ископаемых и закономерностей их размещения); 2. Уточнение особенностей геологического строения и размещения полезных ископаемых в пределах листов. 3. Подготовка предварительной геофизической основы (материалов) масштаба 1:200 000. 4. Предварительное выделение площадей (объектов ранга рудного узла и (или) рудного поля, перспективных на выявление объектов полезных ископаемых. 5. Составление квартальных и годового информационных геологических отчетов о результатах работ по объекту.
Основные виды и методы решения геологических задач: 1. Подготовительные работы и проектирование. 2. Полевые работы (геологические маршруты, специализированные исследования). 3. Лабораторно-аналитические исследования (пробоподготовка, химико-аналитические исследования). 
Ожидаемые результаты: 1. Актуализированный макет современной геологической основы масштаба 1:200 000 (авторский вариант Госгеолкарты-200/2) (карта фактического материала; геологическая карта дочетвертичных образований; карта четвертичных образований; карта полезных ископаемых и закономерностей их размещения); 2. Уточненные особенности геологического строения и размещения полезных ископаемых в пределах листов. 3. Предварительная геофизическая основа (материалы) масштаба 1:200 000. 4. Схема и перечень предварительно выделенных площадей (объектов ранга рудного узла и (или) рудного поля), перспективных на выявление объектов полезных ископаемых. 5. Информационные квартальные и годовой геологические отчеты о результатах работ по объекту
Оперативный прирост среднемасштабной геологической изученности - 2 348 кв. км.</t>
    </r>
  </si>
  <si>
    <t>1.1.3.55</t>
  </si>
  <si>
    <t>ГДП-200 и подготовка к изданию листа L-36-XVI (Чаплинка)</t>
  </si>
  <si>
    <r>
      <rPr>
        <b/>
        <sz val="10"/>
        <rFont val="Arial"/>
        <charset val="134"/>
      </rPr>
      <t>1 этап</t>
    </r>
    <r>
      <rPr>
        <sz val="10"/>
        <rFont val="Arial"/>
        <charset val="134"/>
      </rPr>
      <t xml:space="preserve">
Задачи: 1. Актуализация макетов современной геологической основы масштаба 1:200 000 (авторский вариант Госгеолкарты-200/2) карта фактического материала; геологическая карта дочетвертичных образований; карта четвертичных образований; карта полезных ископаемых и закономерностей их размещения, литологическая карта поверхности дна акватории, схематическая гидрогеологическая карта); 2. Уточнение особенностей геологического строения и размещения полезных ископаемых в пределах листов. 3. Подготовка предварительной геофизической основы (материалов) масштаба 1:200 000. 4. Предварительное выделение площадей (объектов ранга рудного узла и (или) рудного поля, перспективных на выявление объектов полезных ископаемых.  5. Составление квартальных и годового информационных геологических отчетов о результатах работ по объекту.
Основные виды и методы решения геологических задач: 1. Подготовительные работы и проектирование.
Ожидаемые результаты: 1. Актуализированный макет современной геологической основы масштаба 1:200 000 (авторский вариант Госгеолкарты-200/2) (карта фактического материала; геологическая карта дочетвертичных образований; карта четвертичных образований; карта полезных ископаемых и закономерностей их размещения, литологическая карта поверхности дна акватории, схематическая гидрогеологическая карта); 2. Уточненные особенности геологического строения и размещения полезных ископаемых в пределах листов. 3. Предварительная геофизическая основа (материалы) масштаба 1:200 000. 4. Схема и перечень предварительно выделенных площадей (объектов ранга рудного узла и (или) рудного поля), перспективных на выявление объектов полезных ископаемых. 5. Информационные квартальные и годовой геологические отчеты о результатах работ по объекту
Оперативный прирост среднемасштабной геологической изученности - 2 348 кв. км.</t>
    </r>
  </si>
  <si>
    <t>1.1.3.56</t>
  </si>
  <si>
    <t>ГДП-200 и подготовка к изданию листа L-36-XVII (Геническ)</t>
  </si>
  <si>
    <r>
      <rPr>
        <b/>
        <sz val="10"/>
        <rFont val="Arial"/>
        <charset val="134"/>
      </rPr>
      <t>1 этап</t>
    </r>
    <r>
      <rPr>
        <sz val="10"/>
        <rFont val="Arial"/>
        <charset val="134"/>
      </rPr>
      <t xml:space="preserve">
Задачи: 1. Актуализация макетов современной геологической основы масштаба 1:200 000 (авторский вариант Госгеолкарты-200/2) (карта фактического материала; геологическая карта; карта четвертичных образований дочетвертичных образований; карта полезных ископаемых и закономерностей их размещения, литологическая карта поверхности дна акватории, схематическая гидрогеологическая карта); 2. Уточнение особенностей геологического строения и размещения полезных ископаемых в пределах листов. 3. Подготовка предварительной геофизической основы (материалов) масштаба 1:200 000. 4. Предварительное выделение площадей (объектов ранга рудного узла и (или) рудного поля, перспективных на выявление объектов полезных ископаемых. 5. Составление квартальных и годового информационных геологических отчетов о результатах работ по объекту.
Основные виды и методы решения геологических задач: 1. Подготовительные работы и проектирование. 
Ожидаемые результаты: 1. Актуализированный макет современной геологической основы масштаба 1:200 000 (авторский вариант Госгеолкарты-200/2) (карта фактического материала; геологическая карта дочетвертичных образований; карта четвертичных образований; карта полезных ископаемых и закономерностей их размещения, литологическая карта поверхности дна акватории, схематическая гидрогеологическая карта); 2. Уточненные особенности геологического строения и размещения полезных ископаемых в пределах листов. 3. Предварительная геофизическая основа (материалы) масштаба 1:200 000. 4. Схема и перечень предварительно выделенных площадей (объектов ранга рудного узла и (или) рудного поля), перспективных на выявление объектов полезных ископаемых. 5. Информационные квартальные и годовой геологические отчеты о результатах работ по объекту
Оперативный прирост среднемасштабной геологической изученности - 2 348 кв. км.</t>
    </r>
  </si>
  <si>
    <t>1.1.3.57</t>
  </si>
  <si>
    <t>Проведение в 2027-2029 годах региональных геолого-съемочных работ масштаба 1:200 000 на группу листов</t>
  </si>
  <si>
    <r>
      <rPr>
        <b/>
        <sz val="10"/>
        <rFont val="Arial"/>
        <charset val="134"/>
      </rPr>
      <t>2027 г. Оценка изученности и геологическое обоснование проведения ГДП-200 группы листов,</t>
    </r>
    <r>
      <rPr>
        <sz val="10"/>
        <rFont val="Arial"/>
        <charset val="134"/>
      </rPr>
      <t xml:space="preserve"> </t>
    </r>
    <r>
      <rPr>
        <b/>
        <sz val="10"/>
        <rFont val="Arial"/>
        <charset val="134"/>
      </rPr>
      <t>1 этап</t>
    </r>
    <r>
      <rPr>
        <sz val="10"/>
        <rFont val="Arial"/>
        <charset val="134"/>
      </rPr>
      <t xml:space="preserve"> – комплект предварительных карт геологического содержания.
</t>
    </r>
    <r>
      <rPr>
        <b/>
        <sz val="10"/>
        <rFont val="Arial"/>
        <charset val="134"/>
      </rPr>
      <t>ГДП-200 группы листов</t>
    </r>
    <r>
      <rPr>
        <sz val="10"/>
        <rFont val="Arial"/>
        <charset val="134"/>
      </rPr>
      <t>,</t>
    </r>
    <r>
      <rPr>
        <b/>
        <sz val="10"/>
        <rFont val="Arial"/>
        <charset val="134"/>
      </rPr>
      <t xml:space="preserve"> 1 этап</t>
    </r>
    <r>
      <rPr>
        <sz val="10"/>
        <rFont val="Arial"/>
        <charset val="134"/>
      </rPr>
      <t xml:space="preserve"> – полевые работы, предварительные карты геологического содержания, уточненные данные о геологическом строении и закономерностях размещения полезных ископаемых.</t>
    </r>
    <r>
      <rPr>
        <b/>
        <sz val="10"/>
        <rFont val="Arial"/>
        <charset val="134"/>
      </rPr>
      <t xml:space="preserve">
ГДП-200 и подготовка к изданию комплектов Госгеолкарты-200/2 группы листов, 1 этап</t>
    </r>
    <r>
      <rPr>
        <sz val="10"/>
        <rFont val="Arial"/>
        <charset val="134"/>
      </rPr>
      <t xml:space="preserve"> – предварительные карты геологического содержания, уточненные данные о геологическом строении, предварительные данные о закономерностях размещения полезных ископаемых. Предварительно локализованные площади.
</t>
    </r>
    <r>
      <rPr>
        <b/>
        <sz val="10"/>
        <rFont val="Arial"/>
        <charset val="134"/>
      </rPr>
      <t xml:space="preserve">Составление и подготовка к изданию комплектов Госгеолкарты-200/2 группы листов, 1 этап </t>
    </r>
    <r>
      <rPr>
        <sz val="10"/>
        <rFont val="Arial"/>
        <charset val="134"/>
      </rPr>
      <t xml:space="preserve">– актуализированные карты комплектов Государственной геологической карты масштаба 1:200 000.
</t>
    </r>
    <r>
      <rPr>
        <b/>
        <sz val="10"/>
        <rFont val="Arial"/>
        <charset val="134"/>
      </rPr>
      <t>Комплексная аэрогеофизическая съемка масштаба 1:50 000 группы листов, 1 этап</t>
    </r>
    <r>
      <rPr>
        <sz val="10"/>
        <rFont val="Arial"/>
        <charset val="134"/>
      </rPr>
      <t xml:space="preserve"> – полевые аэрогеофизические работы, предварительные геофизические карты масштаба 1:200 000 и 1:50 000.</t>
    </r>
  </si>
  <si>
    <t>1.2. Создание государственной сети опорных геолого-геофизических профилей, параметрических и сверхглубоких скважин</t>
  </si>
  <si>
    <t>1.2.1. Создание государственной сети опорных геолого-геофизических профилей и параметрических скважин</t>
  </si>
  <si>
    <t>Прирост государственной сети опорных геолого-геофизических профилей на территории России и ее континентальном шельфе:
2026 г. – 650 тысяч погонных метров, 2027 г. – 450 тысяч погонных метров, 2028 г. – 450 тысяч погонных метров.</t>
  </si>
  <si>
    <t>1.2.1.1</t>
  </si>
  <si>
    <t>Создание государственной сети опорных геолого-геофизических профилей, параметрических и сверхглубоких скважин на территории Российской Федерации в 2025-2027 гг.</t>
  </si>
  <si>
    <r>
      <rPr>
        <b/>
        <sz val="10"/>
        <rFont val="Arial"/>
        <charset val="134"/>
      </rPr>
      <t xml:space="preserve">Обеспечить в 2025-2027 гг. прирост Государственной сети опорных геолого-геофизических профилей территории Российской Федерации в объеме 1 350 тыс. пог. м полевых наблюдений , на основе создания Западного фрагмента опорного геолого-геофизического профиля 9-ДВ в пределах Дальневосточного ФО (Республика Саха (Якутия), в том числе: </t>
    </r>
    <r>
      <rPr>
        <sz val="10"/>
        <rFont val="Arial"/>
        <charset val="134"/>
      </rPr>
      <t xml:space="preserve">
выполнить комплекс полевых наблюдений (МОВ-ОГТ, ГСЗ, МТЗ)  в объеме 450 тыс. пог. м и обеспечить ранее выполненный в 2025 году комплекс полевых наблюдений (ГСЗ, МТЗ) за счет полевых наблюдений методом МОВ-ОГТ в объеме 200 тыс. пог. м;  полевой контроль качества работ и получаемых геофизических материалов; создать гравиметрическую карту в условном уровне масштаба 1:1 500 000 в районе продолжения профиля листы: Q-51,52; P-51, 52. 
Построить модель строения земной коры и верхней мантии центральной части Сибирского кратона и зоны его сочленения с Центрально-Азиатским складчатым поясом, на основе комплексного анализа комплекта сводных геофизических разрезов композитного опорного профиля «Витимский фрагмент - профиль 4-СБ», включая Северо-Анабарскую  рассечку и рассечку к профилю 4-СБ (общая протяженность 2 700 км)на основе комплексного анализа  геологических данных и комплекта карт потенциальных полей, в том числе: комплект сводных геофизических разрезов масштаба 1:1 000 000:  скоростной разрез Vs - 2 200 км, глубинный МОВ-ОГТ ( в том числе комплект разрезов структурно-ориентированных атрибутов волнового поля), геоэлектрический и плотностной разрезы  в объеме 2 700 км,  рабочий макет карты-сводки (масштаб 1:1 500 000) геопривязанных материалов рестроспективных средне-крупномасштабных аэромагнтных съемок в районе проложения композитного профиля (листы: O-49,50; P-49,50; Q-49,50; R-48, 49,50; S-48,49,50).                                                                                                                                                                                               
Построить модель глубинного строения юго-западного борта Сибирского кратона в сечении ретроспективных региональных сейсмических профилей (общая протяженность 2 200 км): 1-ый этап - подготовка комплектов глубинных геофизических разрезов (масштаб 1:1 000 000), в том числе: дополнить ранее созданную (2024 г.) карту поля силы тяжести масштаба 1: 1 500 000 юго-восточной части Тунгусской синеклизы (листы: Q-47,48 (северная половина), О-47, 48 (южная половина), N-48); cоздать глубинный разрез МОВ-ОГТ по композитному профилю «Байкитская антеклиза – Предпатомский прогиб» (общая протяженность 900 км).                                                                                                                                                                                                                                                                                                                                                                                                                                                                                                                                                                                             Определить особенности глубинного строения Енисей-Хатангского прогиба на основе анализа комплекта взаимоувязанных геофизических разрезов по серии ретроспективных региональных сейсмических профилей, в том числе:   глубинные сейсмические разрезы масштаба 1:1 000 000 по профилю МОВ-ОГТ (общей протяженностью не менее 300 км) субортогональному к ранее созданному (2024 г.) разрезу композитного профиля «Гыданско—Восточно-Хатангский»; глубинные геоэлектрические (МТЗ) разрезы масштаба 1:1 000 000 по сети переобработанных региональных ретроспективных профилей МОВ-ОГТ (общая протяженность не менее 880 км).                                                                                                                                                                                                                                                                                       Построить глубинную геолого-геофизическую модель Новосибирско-Чукотской и Корякско-Камчатской складчатых областей, на основе ранее созданного геофизического атласа глубинного строения Северо-Востока ДФО и специализированных геологических исследований, в том числе:  3D плотностная модель; структурно-кинематическая схема Рарыткинского полигона, созданная на основе комплексного анализа геолого-геофизических моделей по интерпретационным профилям и полевых специализированных структурно-геологических исследований;  геоэлектрический (МТЗ) разрез по региональному профилю «Корф-Верхнее Пенжино» (общей протяженность не менее 500 км); комплект трансформант на основе структурно-ориентированных атрибутов волнового поля по сети разрезов МОВ-ОГТ (2-ДВ, 2-ДВ-А) для усиления деталей строения земной коры;  геолого-геофизические модели (масштаба 1:500 000 - 1:1 500 000)  по опорным (2-ДВ, 2-ДВ-А) и интерпретационным профилям. 
Построить модель строения верхней части земной коры (глубинность 10-15 км) по Тындинскому фрагменту опорного геолого-геофизического профиля 8-ДВ, пересекающему перспективные металлогенические зоны Алдано-Становой провинции Дальневосточного ФО, в том числе создать: комплект детальных геофизических разрезов (структурный, геоэлектрический, плотностной) на основе углубленной обработки первичных и ретроспективных геофизических материалов по фрагменту профиля 3-ДВ, пересекающему Тындинский участок (28 ном. листов масштаба 1:200000 ) ; комплект трансформант на основе структурно-ориентированных атрибутов волнового поля по сети ортогональных разрезов МОВ-ОГТ (8-ДВ и 3-ДВ); рабочий макет карты-сводки геопривязанных материалов рестроспективных средне-крупномасштабных аэромагнтных съемок по Тындинскому участку; геолого-геофизическая модель (масштаба 1:500 000) по Тындинскому фрагменту профиля 8-ДВ и Тындинскому фрагменту профиля 3-ДВ.</t>
    </r>
  </si>
  <si>
    <t>1.2.1.2</t>
  </si>
  <si>
    <t>Создание государственной сети опорных геолого-геофизических профилей, параметрических и сверхглубоких скважин на территории Российской Федерации в 2028-2030 гг.</t>
  </si>
  <si>
    <r>
      <rPr>
        <b/>
        <sz val="10"/>
        <rFont val="Arial"/>
        <charset val="134"/>
      </rPr>
      <t xml:space="preserve">Обеспечить прирост Государственной сети опорных геолого-геофизических профилей территории Российской Федерации: </t>
    </r>
    <r>
      <rPr>
        <sz val="10"/>
        <rFont val="Arial"/>
        <charset val="134"/>
      </rPr>
      <t>в 2028 году 450 тыс. пог. м полевых наблюдений</t>
    </r>
  </si>
  <si>
    <t>1.2.2. Геолого-геофизические работы по обоснованию внешних границ континентального шельфа Российской Федерации, Мировом океане</t>
  </si>
  <si>
    <t>Отчет о проведенных геолого-геофизических работах по обоснованию внешних границ континентального шельфа Российской Федерации, Мировом океане: 2026 г. – 4 единицы; 2027 г. - 4 единицы</t>
  </si>
  <si>
    <t>1.2.2.1.</t>
  </si>
  <si>
    <t>Обработка, интерпретация и обобщение геологической информации в части Амеразийского бассейна за 2001-2023 гг. касающейся вопроса международно-правового оформления внешней границы континентального шельфа Российской Федерации</t>
  </si>
  <si>
    <t>1. Сбор и анализ геологической информации в части Амеразийского бассейна за 2001-2023 гг., а также других материалов, касающихся вопроса международно-правового оформления внешней границы континентального шельфа Российской Федерации (этап 2).
2. Обработка, интерпретация (описание) и обобщение геологической информации в части Амеразийского бассейна за 2001-2023 гг., а также других материалов, касающихся вопроса международно-правового оформления внешней границы континентального шельфа Российской Федерации (этап 2).
3. Подготовка дополнительных материалов для уточнения геологического строения Восточной Арктики, обоснования возраста и вещественного состава сейсмостратиграфических подразделений на основе результатов изучения керна скважин DL-1, DL-2 (2022, «Бавенит», Поднятие Де-Лонга), а также скважин SSD-V2, SSD-V2-2, SSD-V2-3 (2024, «Бавенит», море Лаптевых), донно-каменного материала Арктических поднятий (2012, НИС «Капитан Драницын») и южного окончания хребта Гаккеля (2022, НИС «Янтарь»), и другого геологического материала, полученного в акватории Северного Ледовитого океана, в том числе в ходе экспедиций, выполнявшихся подведомственными учреждениями Роснедр. Проведение дополнительных лабораторно-аналитических исследований геологического материала (керна скважин, донно-каменного материала) (2 этап).</t>
  </si>
  <si>
    <t>1.3. Проведение специальных гравиметрических работ (Работы специального геологического назначения)</t>
  </si>
  <si>
    <t>Прирост среднемасштабной государственной гравиметрической изученности территории Российской Федерации: 2026 г. – 7 000 кв. км.; 
2027 г. – 7 000 кв. км.; 2028 г. – 7 000 кв. км.</t>
  </si>
  <si>
    <t>1.3.1.</t>
  </si>
  <si>
    <t>Проведение в 2026-2028 годах гравиметрических работ масштаба 
1:200 000 на группу листов в пределах Сибирского и Дальневосточного ФО</t>
  </si>
  <si>
    <r>
      <rPr>
        <sz val="10"/>
        <rFont val="Arial"/>
        <charset val="134"/>
      </rPr>
      <t>Подготовительные работы и проектирование, полевые работы: гравиметрическая съемка масштаба 1:200 000 на листах O-54-XIX (Нет-Североуйская площадь) - 4200 кв. км, P-53-V (Менкюлинская площадь) - 2800 кв. км, камеральные работы: составление комплектов гравиметрических карт масштаба 1:200 000 (карты фактического материала, карты аномалий поля силы тяжести в редукции Буге (σ</t>
    </r>
    <r>
      <rPr>
        <sz val="8"/>
        <rFont val="Arial"/>
        <charset val="134"/>
      </rPr>
      <t>пр.</t>
    </r>
    <r>
      <rPr>
        <sz val="10"/>
        <rFont val="Arial"/>
        <charset val="134"/>
      </rPr>
      <t>=2,30 г/см</t>
    </r>
    <r>
      <rPr>
        <vertAlign val="superscript"/>
        <sz val="10"/>
        <rFont val="Arial"/>
        <charset val="134"/>
      </rPr>
      <t>3</t>
    </r>
    <r>
      <rPr>
        <sz val="10"/>
        <rFont val="Arial"/>
        <charset val="134"/>
      </rPr>
      <t>) в абсолютном и условном уровне, карты аномалий поля силы тяжести в редукции Буге (σ</t>
    </r>
    <r>
      <rPr>
        <sz val="8"/>
        <rFont val="Arial"/>
        <charset val="134"/>
      </rPr>
      <t>пр.</t>
    </r>
    <r>
      <rPr>
        <sz val="10"/>
        <rFont val="Arial"/>
        <charset val="134"/>
      </rPr>
      <t>=2,67 г/см</t>
    </r>
    <r>
      <rPr>
        <vertAlign val="superscript"/>
        <sz val="10"/>
        <rFont val="Arial"/>
        <charset val="134"/>
      </rPr>
      <t>3</t>
    </r>
    <r>
      <rPr>
        <sz val="10"/>
        <rFont val="Arial"/>
        <charset val="134"/>
      </rPr>
      <t>) с введенными поправками за рельеф местности в абсолютном и условном уровне) на участки полевых работ.
Составление и подготовка к изданию в электронном виде Государственной гравиметрической карты масштаба 1:200 000 с использованием полевых материалов 2024, 2025 годов и всей имеющейся гравиметрической информации для листа N-53-VIII.</t>
    </r>
  </si>
  <si>
    <t>1.3.2.</t>
  </si>
  <si>
    <t>Составление и подготовка к изданию листов Государственной гравиметрической карты масштаба 
1:200 000 на территории Российской Федерации в 2026-2028 гг.</t>
  </si>
  <si>
    <t>Составление и подготовка к изданию комплектов листов Государственной гравиметрической карты Российской Федерации масштаба 1:200 000 в электронном виде по фондовым материалам и результатам современных гравиметрических съёмок 5 поколения, листы: P-39-III; P-39-IV; Р-51-XXVI; Р-51-XXVII; P-53-XII; R-49-XI, XII; P-54-XXXVI; O-53-XXXIII; O-53-XXXIV; Р-55-XXXI; Q-58-XXIX, XXX; Q-58-XXXV, XXXVI – 12 комплектов.</t>
  </si>
  <si>
    <t xml:space="preserve">Приложение 2 к приказу
Федерального агентства по недропользованию
от   ___________ 2025 г.   № _________  </t>
  </si>
  <si>
    <t>Перечень объектов региональных геолого-геофизических и геолого-съемочных работ по геологическому изучению недр и воспроизводству минерально-сырьевой базы 
в рамках Программы ФП «Геология: возрождение легенды», финансируемых за счёт субсидии на финансовое обеспечение выполнения государственного задания 
Федерального агентства по недропользованию на 2026 год и на плановый период 2027 и 2028 годов
(ФГБУ "Институт Карпинского")</t>
  </si>
  <si>
    <t>Наименование учреждения - исполнителя работ</t>
  </si>
  <si>
    <t>1.1. Проведение региональных геолого-съемочных работ масштаба 1:200 000 на территории суши Российской Федерации</t>
  </si>
  <si>
    <t>Прирост среднемасштабной геологической изученности территории Российской Федерации и ее континентального шельфа: 
2026 г. – 39 711 кв.км.</t>
  </si>
  <si>
    <t>1.1.1.</t>
  </si>
  <si>
    <r>
      <rPr>
        <sz val="10"/>
        <rFont val="Arial"/>
        <charset val="134"/>
      </rPr>
      <t>Проведение геолого-съемочных работ масштаба 1:200 000 на листах</t>
    </r>
    <r>
      <rPr>
        <b/>
        <sz val="10"/>
        <rFont val="Arial"/>
        <charset val="134"/>
      </rPr>
      <t xml:space="preserve"> R-58-XIX, XX, XXV, XXVI (Ичаткинская площадь)</t>
    </r>
    <r>
      <rPr>
        <sz val="10"/>
        <rFont val="Arial"/>
        <charset val="134"/>
      </rPr>
      <t xml:space="preserve"> в пределах Дальневосточного ФО</t>
    </r>
  </si>
  <si>
    <t>2 этап
Задачи: 1. Составление предварительного авторского варианта комплекта Госгеолкарты-200/2 в цифровом (ГИС-формате) и аналоговом виде, на основе геологического доизучения площади масштаба 1:200 000; 2. Предварительное уточнение особенностей геологического строения и закономерностей размещения полезных ископаемых; 3. Уточнение предварительных прогнозно-поисковых моделей потенциально перспективных рудных районов, узлов с объектами основных рудно-формационных типов ТПИ, проявленных в пределах листов, в текстовом и графическом вариантах как основы для выделения площадей, перспективных для дальнейшего геологического изучения; 4. Предварительное выделение перспективных площадей (объектов) в ранге рудного района, узла, поля на основе полевых и камеральных работ на опорных (детализационных) участках с предварительной оценкой возможности выявления в их пределах различных полезных ископаемых;  5. Подготовка геофизических материалов по ретроспективным данным масштабов 1:200 000-1:500 000. 6. Обеспечение прироста среднемасштабной геологической изученности территории Российской Федерации и ее континентального шельфа - площадь суши не менее 3 003 кв. км; 7. Составление квартальных и годового информационных геологических отчетов о результатах работ по объекту.
Основные виды и методы решения геологических задач: 1. Камеральные работы; 2. Полевые работы (геологические и поисковые маршруты, специализированные исследования, геохимические работы (литохимические поиски) по вторичным ореолам рассеяния, детализационные наземные геофизические работы); 3. Лабораторные работы (пробоподготовка, химико-аналитические (ICP-MS, AAS, РСФА и другие), минералогические, изотопно-геохронологические и другие исследования).
Ожидаемые геологические результаты: 1. Предварительный авторский вариант комплекта Госгеолкарты-200/2 в цифровом (ГИС-формате) и аналоговом виде на основе геологического доизучения площади масштаба 1:200 000; 2. Предварительно уточненные особенности геологического строения и закономерностей размещения полезных ископаемых; 3. Уточненные прогнозно-поисковые модели потенциально перспективных рудных районов, узлов с объектами основных рудно-формационных типов ТПИ, проявленных в пределах листов, в текстовом и графическом вариантах как основы для выделения площадей, перспективных для дальнейшего геологического изучения; 4. Предварительные перспективные площади (объекты) в ранге минерагенических таксонов рудного района, узла, поля, выделенные на основе полевых и камеральных работ на опорных (детализационных) участках  с предварительной оценкой возможности выявления в их пределах различных полезных ископаемых;  5. Геофизические материалы масштабов 1:200 000-1:500 000. 6. Прирост среднемасштабной геологической изученности территории Российской Федерации и ее континентального шельфа - площадь суши не менее 3 003 кв. км; 7. Информационные квартальные и годовой геологические отчеты о результатах работ по объекту</t>
  </si>
  <si>
    <t>1.1.2.</t>
  </si>
  <si>
    <r>
      <rPr>
        <sz val="10"/>
        <rFont val="Arial"/>
        <charset val="134"/>
      </rPr>
      <t xml:space="preserve">Проведение геолого-съемочных работ масштаба 1:200 000 на листах </t>
    </r>
    <r>
      <rPr>
        <b/>
        <sz val="10"/>
        <rFont val="Arial"/>
        <charset val="134"/>
      </rPr>
      <t>Р-57-XIХ, XХ (Аликская площадь)</t>
    </r>
    <r>
      <rPr>
        <sz val="10"/>
        <rFont val="Arial"/>
        <charset val="134"/>
      </rPr>
      <t xml:space="preserve"> в пределах Дальневосточного ФО</t>
    </r>
  </si>
  <si>
    <t xml:space="preserve">2 этап
Задачи: 1. Составление предварительного авторского варианта комплекта Госгеолкарты-200/2 в цифровом (ГИС-формате) и аналоговом виде, на основе геологического доизучения площади масштаба 1:200 000; 2. Предварительное уточнение особенностей геологического строения и закономерностей размещения полезных ископаемых; 3. Уточнение предварительных прогнозно-поисковых моделей потенциально перспективных рудных районов, узлов с объектами основных рудно-формационных типов ТПИ, проявленных в пределах листов, в текстовом и графическом вариантах как основы для выделения площадей, перспективных для дальнейшего геологического изучения; 4. Предварительное выделение перспективных площадей (объектов) в ранге рудного района, узла, поля на основе полевых и камеральных работ на опорных (детализационных) участках с предварительной оценкой возможности выявления в их пределах различных полезных ископаемых;  5. Подготовка геофизических материалов по ретроспективным данным масштабов 1:200 000-1:500 000. 6. Подготовка предварительных геофизических материалов масштаба 1:200 000 по результатам комплексной аэрогеофизической съемки масштаба 1:100 000. 7. Обеспечение прироста среднемасштабной геологической изученности территории Российской Федерации и ее континентального шельфа - площадь суши не менее 2 187 кв. км; 8. Составление квартальных и годового информационных геологических отчетов о результатах работ по объекту.
Основные виды и методы решения геологических задач: 1. Камеральные работы; 2. Полевые работы (геологические и поисковые маршруты, специализированные исследования, геохимические работы (литохимические поиски) по вторичным ореолам рассеяния, комплексная аэрогеофизическая съемка масштаба 1:100 000); 3. Лабораторные работы (пробоподготовка, химико-аналитические (ICP-MS, AAS, РСФА и другие), минералогические, изотопно-геохронологические и другие исследования).
Ожидаемые геологические результаты: 1. Предварительный авторский вариант комплекта Госгеолкарты-200/2 в цифровом (ГИС-формате) и аналоговом виде на основе геологического доизучения площади масштаба 1:200 000; 2. Предварительно уточненные особенности геологического строения и закономерностей размещения полезных ископаемых; 3. Уточненные прогнозно-поисковые модели потенциально перспективных рудных районов, узлов с объектами основных рудно-формационных типов ТПИ, проявленных в пределах листов, в текстовом и графическом вариантах как основы для выделения площадей, перспективных для дальнейшего геологического изучения; 4. Предварительные перспективные площади (объекты) в ранге минерагенических таксонов рудного района, узла, поля, выделенные на основе полевых и камеральных работ на опорных (детализационных) участках  с предварительной оценкой возможности выявления в их пределах различных полезных ископаемых; 5. Геофизические материалы по ретроспективным данным масштабов 1:200 000-1:500 000. 6. Предварительные геофизические материалы масштаба 1:200 000 по результатам комплексной аэрогеофизической съемки масштаба 1:100 000. 7. Прирост среднемасштабной геологической изученности территории Российской Федерации и ее континентального шельфа - площадь суши не менее 2 187 кв. км; 8. Информационные квартальные и годовой геологические отчеты о результатах работ по объекту.
</t>
  </si>
  <si>
    <t>1.1.3.</t>
  </si>
  <si>
    <r>
      <rPr>
        <sz val="10"/>
        <rFont val="Arial"/>
        <charset val="134"/>
      </rPr>
      <t xml:space="preserve">Проведение геолого-съемочных работ масштаба 1:200 000 на листе </t>
    </r>
    <r>
      <rPr>
        <b/>
        <sz val="10"/>
        <rFont val="Arial"/>
        <charset val="134"/>
      </rPr>
      <t>P-56-XXIV (Вилигская площадь)</t>
    </r>
    <r>
      <rPr>
        <sz val="10"/>
        <rFont val="Arial"/>
        <charset val="134"/>
      </rPr>
      <t xml:space="preserve"> в пределах Дальневосточного ФО</t>
    </r>
  </si>
  <si>
    <t xml:space="preserve">2 этап
Задачи: 1. Составление предварительного авторского варианта комплекта Госгеолкарты-200/2 в цифровом (ГИС-формате) и аналоговом виде, на основе геологического доизучения площади масштаба 1:200 000; 2. Предварительное уточнение особенностей геологического строения и закономерностей размещения полезных ископаемых; 3. Уточнение предварительных прогнозно-поисковых моделей потенциально перспективных рудных районов, узлов с объектами основных рудно-формационных типов ТПИ, проявленных в пределах листов, в текстовом и графическом вариантах как основы для выделения площадей, перспективных для дальнейшего геологического изучения; 4. Предварительное выделение перспективных площадей (объектов) в ранге рудного района, узла, поля на основе полевых и камеральных работ на опорных (детализационных) участках с предварительной оценкой возможности выявления в их пределах различных полезных ископаемых;  5. Подготовка геофизических материалов по ретроспективным данным масштабов 1:200 000-1:500 000. 6. Подготовка предварительных геофизических материалов масштаба 1:200 000 по результатам комплексной аэрогеофизической съемки масштаба 1:100 000. 7. Обеспечение прироста среднемасштабной геологической изученности территории Российской Федерации и ее континентального шельфа - площадь суши не менее 1 563 кв. км; 8. Составление квартальных и годового информационных геологических отчетов о результатах работ по объекту.
Основные виды и методы решения геологических задач: 1. Камеральные работы; 2. Полевые работы (геологические и поисковые маршруты, специализированные исследования, геохимические работы (литохимические поиски) по вторичным ореолам рассеяния, детализационные наземные геофизические работы,  комплексная аэрогеофизическая съемка масштаба 1:100 000); 3. Лабораторные работы (пробоподготовка, химико-аналитические (ICP-MS, AAS, РСФА и другие), минералогические, изотопно-геохронологические и другие исследования).
Ожидаемые геологические результаты: 1. Предварительный авторский вариант комплекта Госгеолкарты-200/2 в цифровом (ГИС-формате) и аналоговом виде на основе геологического доизучения площади масштаба 1:200 000; 2. Предварительно уточненные особенности геологического строения и закономерностей размещения полезных ископаемых; 3. Уточненные прогнозно-поисковые модели потенциально перспективных рудных районов, узлов с объектами основных рудно-формационных типов ТПИ, проявленных в пределах листов, в текстовом и графическом вариантах как основы для выделения площадей, перспективных для дальнейшего геологического изучения; 4. Предварительные перспективные площади (объекты) в ранге минерагенических таксонов рудного района, узла, поля, выделенные на основе полевых и камеральных работ на опорных (детализационных) участках  с предварительной оценкой возможности выявления в их пределах различных полезных ископаемых; 5. Геофизические материалы по ретроспективным данным масштабов 1:200 000-1:500 000. 6. Предварительные геофизические материалы масштаба 1:200 000 по результатам комплексной аэрогеофизической съемки масштаба 1:100 000.7. Прирост среднемасштабной геологической изученности территории Российской Федерации и ее континентального шельфа - площадь суши не менее 1 563 кв. км; 8. Информационные квартальные и годовой геологические отчеты о результатах работ по объекту
</t>
  </si>
  <si>
    <t>1.1.4.</t>
  </si>
  <si>
    <r>
      <rPr>
        <sz val="10"/>
        <rFont val="Arial"/>
        <charset val="134"/>
      </rPr>
      <t xml:space="preserve">Проведение геолого-съемочных работ масштаба 1:200 000 на листах </t>
    </r>
    <r>
      <rPr>
        <b/>
        <sz val="10"/>
        <rFont val="Arial"/>
        <charset val="134"/>
      </rPr>
      <t>P-56-XXIX, XXX (Джетская площадь)</t>
    </r>
    <r>
      <rPr>
        <sz val="10"/>
        <rFont val="Arial"/>
        <charset val="134"/>
      </rPr>
      <t xml:space="preserve"> в пределах Дальневосточного ФО</t>
    </r>
  </si>
  <si>
    <t>2 этап
Задачи: 1. Составление предварительного авторского варианта комплекта Госгеолкарты-200/2 в цифровом (ГИС-формате) и аналоговом виде, на основе геологического доизучения площади масштаба 1:200 000; 2. Предварительное уточнение особенностей геологического строения и закономерностей размещения полезных ископаемых; 3. Уточнение предварительных прогнозно-поисковых моделей потенциально перспективных рудных районов, узлов с объектами основных рудно-формационных типов ТПИ, проявленных в пределах листов, в текстовом и графическом вариантах как основы для выделения площадей, перспективных для дальнейшего геологического изучения; 4. Предварительное выделение перспективных площадей (объектов) в ранге рудного района, узла, поля на основе полевых и камеральных работ на опорных (детализационных) участках с предварительной оценкой возможности выявления в их пределах различных полезных ископаемых; 5. Подготовка геофизических материалов по ретроспективным данным масштабов 1:200 000-1:500 000. 6. Подготовка предварительных геофизических материалов масштаба 1:200 000 по результатам комплексной аэрогеофизической съемки масштаба 1:100 000. 7. Обеспечение прироста среднемасштабной геологической изученности территории Российской Федерации и ее континентального шельфа - площадь суши не менее 2 367 кв. км; 8. Составление квартальных и годового информационных геологических отчетов о результатах работ по объекту.
Основные виды и методы решения геологических задач: 1. Камеральные работы; 2. Полевые работы (геологические и поисковые маршруты, специализированные исследования, геохимические работы (литохимические поиски) по вторичным ореолам рассеяния, комплексная аэрогеофизическая съемка масштаба 1:100 000); 3. Лабораторные работы (пробоподготовка, химико-аналитические (ICP-MS, AAS, РСФА и другие), минералогические, изотопно-геохронологические и другие исследования).
Ожидаемые геологические результаты: 1. Предварительный авторский вариант комплекта Госгеолкарты-200/2 в цифровом (ГИС-формате) и аналоговом виде на основе геологического доизучения площади масштаба 1:200 000; 2. Предварительно уточненные особенности геологического строения и закономерностей размещения полезных ископаемых; 3. Уточненные прогнозно-поисковые модели потенциально перспективных рудных районов, узлов с объектами основных рудно-формационных типов ТПИ, проявленных в пределах листов, в текстовом и графическом вариантах как основы для выделения площадей, перспективных для дальнейшего геологического изучения; 4. Предварительные перспективные площади (объекты) в ранге минерагенических таксонов рудного района, узла, поля, выделенные на основе полевых и камеральных работ на опорных (детализационных) участках  с предварительной оценкой возможности выявления в их пределах различных полезных ископаемых; 5. Геофизические материалы по ретроспективным данным масштабов 1:200 000-1:500 000.. 6. Предварительные геофизические материалы масштаба 1:200 000 по результатам комплексной аэрогеофизической съемки масштаба1:100 000. 7. Прирост среднемасштабной геологической изученности территории Российской Федерации и ее континентального шельфа - площадь суши не менее 2 367 кв. км; 8. Информационные квартальные и годовой геологические отчеты о результатах работ по объекту</t>
  </si>
  <si>
    <t>1.1.5.</t>
  </si>
  <si>
    <r>
      <rPr>
        <sz val="10"/>
        <rFont val="Arial"/>
        <charset val="134"/>
      </rPr>
      <t xml:space="preserve">Проведение геолого-съемочных работ масштаба 1:200 000 на листах </t>
    </r>
    <r>
      <rPr>
        <b/>
        <sz val="10"/>
        <rFont val="Arial"/>
        <charset val="134"/>
      </rPr>
      <t>Р-56-XXХIV, XXХV (Нявленгская площадь)</t>
    </r>
    <r>
      <rPr>
        <sz val="10"/>
        <rFont val="Arial"/>
        <charset val="134"/>
      </rPr>
      <t xml:space="preserve">  в пределах Дальневосточного ФО</t>
    </r>
  </si>
  <si>
    <t>2 этап
Задачи: 1. Составление предварительного авторского варианта комплекта Госгеолкарты-200/2 в цифровом (ГИС-формате) и аналоговом виде, на основе геологического доизучения площади масштаба 1:200 000; 2. Предварительное уточнение особенностей геологического строения и закономерностей размещения полезных ископаемых; 3. Уточнение предварительных прогнозно-поисковых моделей потенциально перспективных рудных районов, узлов с объектами основных рудно-формационных типов ТПИ, проявленных в пределах листов, в текстовом и графическом вариантах как основы для выделения площадей, перспективных для дальнейшего геологического изучения; 4. Предварительное выделение перспективных площадей (объектов) в ранге рудного района, узла, поля на основе полевых и камеральных работ на опорных (детализационных) участках с предварительной оценкой возможности выявления в их пределах различных полезных ископаемых; 5. Подготовка геофизических материалов по ретроспективным данным масштабов 1:200 000-1:500 000. 6. Подготовка предварительных геофизических материалов масштаба 1:200 000 по результатам комплексной аэрогеофизической съемки масштаба 1:100 000. 7. Обеспечение прироста среднемасштабной геологической изученности территории Российской Федерации и ее континентального шельфа - площадь суши не менее 2 170 кв. км; 8. Составление квартальных и годового информационных геологических отчетов о результатах работ по объекту.
Основные виды и методы решения геологических задач: 1. Камеральные работы; 2. Полевые работы (геологические и поисковые маршруты, специализированные исследования, геохимические работы (литохимические поиски) по вторичным ореолам рассеяния,  комплексная аэрогеофизическая съемка масштаба 1:100 000); 3. Лабораторные работы (пробоподготовка, химико-аналитические (ICP-MS, AAS, РСФА и другие), минералогические, изотопно-геохронологические и другие исследования).
Ожидаемые геологические результаты: 1. Предварительный авторский вариант комплекта Госгеолкарты-200/2 в цифровом (ГИС-формате) и аналоговом виде на основе геологического доизучения площади масштаба 1:200 000; 2. Предварительно уточненные особенности геологического строения и закономерностей размещения полезных ископаемых; 3. Уточненные прогнозно-поисковые модели потенциально перспективных рудных районов, узлов с объектами основных рудно-формационных типов ТПИ, проявленных в пределах листов, в текстовом и графическом вариантах как основы для выделения площадей, перспективных для дальнейшего геологического изучения; 4. Предварительные перспективные площади (объекты) в ранге минерагенических таксонов рудного района, узла, поля, выделенные на основе полевых и камеральных работ на опорных (детализационных) участках  с предварительной оценкой возможности выявления в их пределах различных полезных ископаемых; 5. Геофизические материалы по ретроспективным данным масштабов 1:200 000-1:500 000. 6. Предварительные геофизические материалы масштаба 1:200 000 по результатам комплексной аэрогеофизической съемки масштаба 1:100 000. 7. Прирост среднемасштабной геологической изученности территории Российской Федерации и ее континентального шельфа - площадь суши не менее 2 170 кв. км; 8. Информационные квартальные и годовой геологические отчеты о результатах работ по объекту</t>
  </si>
  <si>
    <t>1.1.6.</t>
  </si>
  <si>
    <r>
      <rPr>
        <sz val="10"/>
        <rFont val="Arial"/>
        <charset val="134"/>
      </rPr>
      <t xml:space="preserve">Проведение геолого-съемочных работ масштаба 1:200 000 на листе </t>
    </r>
    <r>
      <rPr>
        <b/>
        <sz val="10"/>
        <rFont val="Arial"/>
        <charset val="134"/>
      </rPr>
      <t>P-54-VII (Нюкуннинская площадь)</t>
    </r>
    <r>
      <rPr>
        <sz val="10"/>
        <rFont val="Arial"/>
        <charset val="134"/>
      </rPr>
      <t xml:space="preserve"> в пределах Дальневосточного ФО</t>
    </r>
  </si>
  <si>
    <t>2 этап
Задачи: 1. Составление предварительного авторского варианта комплекта Госгеолкарты-200/2 в цифровом (ГИС-формате) и аналоговом виде, на основе геологического доизучения площади масштаба 1:200 000; 2. Предварительное уточнение особенностей геологического строения и закономерностей размещения полезных ископаемых; 3. Уточнение предварительных прогнозно-поисковых моделей потенциально перспективных рудных районов, узлов с объектами основных рудно-формационных типов ТПИ, проявленных в пределах листов, в текстовом и графическом вариантах как основы для выделения площадей, перспективных для дальнейшего геологического изучения; 4. Подготовка геофизических материалов по ретроспективным данным масштабов 1:200 000-1:500 000. 5. Подготовка геофизических материалов масштаба 1:200 000 по результатам комплексной аэрогеофизической съемки масштаба 1:50 000.6. Составление квартальных и годового информационных геологических отчетов о результатах работ по объекту.
Основные виды и методы решения геологических задач: 1. Камеральные работы; 2. Лабораторные работы (пробоподготовка, химико-аналитические (ICP-MS, AAS, РСФА и другие), минералогические, изотопно-геохронологические и другие исследования).
Ожидаемые геологические результаты: 1. Предварительный авторский вариант комплекта Госгеолкарты-200/2 в цифровом (ГИС-формате) и аналоговом виде на основе геологического доизучения площади масштаба 1:200 000; 2. Предварительно уточненные особенности геологического строения и закономерностей размещения полезных ископаемых; 3. Уточненные прогнозно-поисковые модели потенциально перспективных рудных районов, узлов с объектами основных рудно-формационных типов ТПИ, проявленных в пределах листов, в текстовом и графическом вариантах как основы для выделения площадей, перспективных для дальнейшего геологического изучения; 
4. Геофизические материалы по ретроспективным данным масштабов 1:200 000-1:500 000. 5. Геофизические материалы масштаба 1:200 000 по результатам комплексной аэрогеофизической съемки масштаба 1:50 000.6. Информационные квартальные и годовой геологические отчеты о результатах работ по объекту</t>
  </si>
  <si>
    <t>1.1.7.</t>
  </si>
  <si>
    <r>
      <rPr>
        <sz val="10"/>
        <rFont val="Arial"/>
        <charset val="134"/>
      </rPr>
      <t>Проведение геолого-съемочных работ масштаба 1:200 000 на листах</t>
    </r>
    <r>
      <rPr>
        <b/>
        <sz val="10"/>
        <rFont val="Arial"/>
        <charset val="134"/>
      </rPr>
      <t xml:space="preserve"> P-53-V,VI (Менкюлинская площадь)</t>
    </r>
    <r>
      <rPr>
        <sz val="10"/>
        <rFont val="Arial"/>
        <charset val="134"/>
      </rPr>
      <t xml:space="preserve"> в пределах Дальневосточного ФО</t>
    </r>
  </si>
  <si>
    <t>2 этап
Задачи: 1. Составление предварительного авторского варианта комплекта Госгеолкарты-200/2 в цифровом (ГИС-формате) и аналоговом виде, на основе геологического доизучения площади масштаба 1:200 000; 2. Предварительное уточнение особенностей геологического строения и закономерностей размещения полезных ископаемых; 3. Уточнение предварительных прогнозно-поисковых моделей потенциально перспективных рудных районов, узлов с объектами основных рудно-формационных типов ТПИ, проявленных в пределах листов, в текстовом и графическом вариантах как основы для выделения площадей, перспективных для дальнейшего геологического изучения; 4. Подготовка геофизических материалов по ретроспективным данным масштабов 1:200 000-1:500 000.  5. Подготовка геофизических материалов масштаба 1:200 000 по результатам комплексной аэрогеофизической съемки масштаба 1:50 000 6. Составление квартальных и годового информационных геологических отчетов о результатах работ по объекту.
Основные виды и методы решения геологических задач: 1. Камеральные работы; 2. Лабораторные работы (пробоподготовка, химико-аналитические (ICP-MS, AAS, РСФА и другие), минералогические, изотопно-геохронологические и другие исследования).
Ожидаемые геологические результаты: 1. Предварительный авторский вариант комплекта Госгеолкарты-200/2 в цифровом (ГИС-формате) и аналоговом виде на основе геологического доизучения площади масштаба 1:200 000; 2. Предварительно уточненные особенности геологического строения и закономерностей размещения полезных ископаемых; 3. Уточненные прогнозно-поисковые модели потенциально перспективных рудных районов, узлов с объектами основных рудно-формационных типов ТПИ, проявленных в пределах листов, в текстовом и графическом вариантах как основы для выделения площадей, перспективных для дальнейшего геологического изучения; 
4. Геофизические материалы по ретроспективным данным масштабов 1:200 000-1:500 000. 5. Геофизические материалы масштаба 1:200 000 по результатам комплексной аэрогеофизической съемки масштаба 1:50 000. 6. Информационные квартальные и годовой геологические отчеты о результатах работ по объекту</t>
  </si>
  <si>
    <t>1.1.8.</t>
  </si>
  <si>
    <r>
      <rPr>
        <sz val="10"/>
        <rFont val="Arial"/>
        <charset val="134"/>
      </rPr>
      <t xml:space="preserve">Проведение геолого-съемочных работ масштаба 1:200 000 на листах </t>
    </r>
    <r>
      <rPr>
        <b/>
        <sz val="10"/>
        <rFont val="Arial"/>
        <charset val="134"/>
      </rPr>
      <t>R-54-XXI, XXII (Омчикандинская площадь)</t>
    </r>
    <r>
      <rPr>
        <sz val="10"/>
        <rFont val="Arial"/>
        <charset val="134"/>
      </rPr>
      <t xml:space="preserve"> в пределах Дальневосточного ФО</t>
    </r>
  </si>
  <si>
    <t>2 этап
Задачи: 1. Составление предварительного авторского варианта комплекта Госгеолкарты-200/2 в цифровом (ГИС-формате) и аналоговом виде, на основе геологического доизучения площади масштаба 1:200 000; 2. Предварительное уточнение особенностей геологического строения и закономерностей размещения полезных ископаемых; 3. Уточнение предварительных прогнозно-поисковых моделей потенциально перспективных рудных районов, узлов с объектами основных рудно-формационных типов ТПИ, проявленных в пределах листов, в текстовом и графическом вариантах как основы для выделения площадей, перспективных для дальнейшего геологического изучения; 4. Предварительное выделение перспективных площадей (объектов) в ранге рудного района, узла, поля на основе полевых и камеральных работ на опорных (детализационных) участках с предварительной оценкой возможности выявления в их пределах различных полезных ископаемых; 5. Подготовка геофизических материалов по ретроспективным данным масштабов 1:200 000-1:500 000. 6. Обеспечение прироста среднемасштабной геологической изученности территории Российской Федерации и ее континентального шельфа - площадь суши не менее 2 052 кв. км; 7. Составление квартальных и годового информационных геологических отчетов о результатах работ по объекту.
Основные виды и методы решения геологических задач: 1. Камеральные работы; 2. Полевые работы (геологические и поисковые маршруты, специализированные исследования, геохимические работы (литохимические поиски) по вторичным ореолам рассеяния, детализационные наземные геофизические работы); 3. Лабораторные работы (пробоподготовка, химико-аналитические (ICP-MS, AAS, РСФА и другие), минералогические, изотопно-геохронологические и другие исследования).
Ожидаемые геологические результаты: 1. Предварительный авторский вариант комплекта Госгеолкарты-200/2 в цифровом (ГИС-формате) и аналоговом виде на основе геологического доизучения площади масштаба 1:200 000; 2. Предварительно уточненные особенности геологического строения и закономерностей размещения полезных ископаемых; 3. Уточненные прогнозно-поисковые модели потенциально перспективных рудных районов, узлов с объектами основных рудно-формационных типов ТПИ, проявленных в пределах листов, в текстовом и графическом вариантах как основы для выделения площадей, перспективных для дальнейшего геологического изучения; 4. Предварительные перспективные площади (объекты) в ранге минерагенических таксонов рудного района, узла, поля, выделенные на основе полевых и камеральных работ на опорных (детализационных) участках  с предварительной оценкой возможности выявления в их пределах различных полезных ископаемых; 5. Геофизические материалы по ретроспективным данным масштабов 1:200 000-1:500 000. 6. Прирост среднемасштабной геологической изученности территории Российской Федерации и ее континентального шельфа - площадь суши не менее 2 052 кв. км; 7.Информационные квартальные и годовой геологические отчеты о результатах работ по объекту</t>
  </si>
  <si>
    <t>1.1.9.</t>
  </si>
  <si>
    <r>
      <rPr>
        <sz val="10"/>
        <rFont val="Arial"/>
        <charset val="134"/>
      </rPr>
      <t>Проведение геолого-съемочных работ масштаба 1:200 000 на листах</t>
    </r>
    <r>
      <rPr>
        <b/>
        <sz val="10"/>
        <rFont val="Arial"/>
        <charset val="134"/>
      </rPr>
      <t xml:space="preserve"> P-51-XXXI, XXXII (Усть-Чарская площадь</t>
    </r>
    <r>
      <rPr>
        <sz val="10"/>
        <rFont val="Arial"/>
        <charset val="134"/>
      </rPr>
      <t>) в пределах Дальневосточного ФО</t>
    </r>
  </si>
  <si>
    <t>2 этап
Задачи: 1. Составление предварительного авторского варианта комплекта Госгеолкарты-200/2 в цифровом (ГИС-формате) и аналоговом виде, на основе геологического доизучения площади масштаба 1:200 000; 2. Предварительное уточнение особенностей геологического строения и закономерностей размещения полезных ископаемых; 3. Уточнение предварительных прогнозно-поисковых моделей потенциально перспективных рудных районов, узлов с объектами основных рудно-формационных типов ТПИ, проявленных в пределах листов, в текстовом и графическом вариантах как основы для выделения площадей, перспективных для дальнейшего геологического изучения; 4. Предварительное выделение перспективных площадей (объектов) в ранге рудного района, узла, поля на основе полевых и камеральных работ на опорных (детализационных) участках с предварительной оценкой возможности выявления в их пределах различных полезных ископаемых; 5. Подготовка геофизических материалов по ретроспективным данным масштабов 1:200 000-1:500 000. 6. Подготовка предварительных геофизических материалов масштаба 1:200 000 по результатам комплексной аэрогеофизической съемки масштаба 1:50 000. 7. Обеспечение прироста среднемасштабной геологической изученности территории Российской Федерации и ее континентального шельфа - площадь суши не менее 3 702 кв. км; 8. Составление квартальных и годового информационных геологических отчетов о результатах работ по объекту.
Основные виды и методы решения геологических задач: 1. Камеральные работы; 2. Полевые работы (геологические и поисковые маршруты, специализированные исследования, геохимические работы (литохимические поиски) по вторичным ореолам рассеяния, детализационные наземные геофизические работы, комплексная аэрогеофизическая съемка масштаба 1:50 000); 3. Лабораторные работы (пробоподготовка, химико-аналитические (ICP-MS, AAS, РСФА и другие), минералогические, изотопно-геохронологические и другие исследования).
Ожидаемые геологические результаты: 1. Предварительный авторский вариант комплекта Госгеолкарты-200/2 в цифровом (ГИС-формате) и аналоговом виде на основе геологического доизучения площади масштаба 1:200 000; 2. Предварительно уточненные особенности геологического строения и закономерностей размещения полезных ископаемых; 3. Уточненные прогнозно-поисковые модели потенциально перспективных рудных районов, узлов с объектами основных рудно-формационных типов ТПИ, проявленных в пределах листов, в текстовом и графическом вариантах как основы для выделения площадей, перспективных для дальнейшего геологического изучения; 4. Предварительные перспективные площади (объекты) в ранге минерагенических таксонов рудного района, узла, поля, выделенные на основе полевых и камеральных работ на опорных (детализационных) участках  с предварительной оценкой возможности выявления в их пределах различных полезных ископаемых;  5. Геофизические материалы по ретроспективным данным масштабов 1:200 000-1:500 000. 6. Предварительные геофизические материалы масштаба 1:200 000 по результатам комплексной аэрогеофизической съемки масштаба 1:50 000.7. Прирост среднемасштабной геологической изученности территории Российской Федерации и ее континентального шельфа - площадь суши не менее 3 702 кв. км; 8. Информационные квартальные и годовой геологические отчеты о результатах работ по объекту</t>
  </si>
  <si>
    <t>1.1.10.</t>
  </si>
  <si>
    <r>
      <rPr>
        <sz val="10"/>
        <rFont val="Arial"/>
        <charset val="134"/>
      </rPr>
      <t xml:space="preserve">Проведение геолого-съемочных работ масштаба 1:200 000 на листе </t>
    </r>
    <r>
      <rPr>
        <b/>
        <sz val="10"/>
        <rFont val="Arial"/>
        <charset val="134"/>
      </rPr>
      <t>O-51-XIII (Соктокутская площадь)</t>
    </r>
    <r>
      <rPr>
        <sz val="10"/>
        <rFont val="Arial"/>
        <charset val="134"/>
      </rPr>
      <t xml:space="preserve"> в пределах Дальневосточного ФО</t>
    </r>
  </si>
  <si>
    <t>2 этап
Задачи: 1. Составление предварительного авторского варианта комплекта Госгеолкарты-200/2 в цифровом (ГИС-формате) и аналоговом виде, на основе геологического доизучения площади масштаба 1:200 000; 2. Предварительное уточнение особенностей геологического строения и закономерностей размещения полезных ископаемых; 3. Уточнение предварительных прогнозно-поисковых моделей потенциально перспективных рудных районов, узлов с объектами основных рудно-формационных типов ТПИ, проявленных в пределах листов, в текстовом и графическом вариантах как основы для выделения площадей, перспективных для дальнейшего геологического изучения; 4. Предварительное выделение перспективных площадей (объектов) в ранге рудного района, узла, поля на основе полевых и камеральных работ на опорных (детализационных) участках с предварительной оценкой возможности выявления в их пределах различных полезных ископаемых; 5. Подготовка геофизических материалов по ретроспективным данным масштабов 1:200 000-1:500 000. 6. Подготовка  геофизических материалов масштаба 1:200 000 по результатам комплексной аэрогеофизической съемки масштаба 1:50 000.7. Обеспечение прироста среднемасштабной геологической изученности территории Российской Федерации и ее континентального шельфа - площадь суши не менее 1 412 кв. км; 8. Составление квартальных и годового информационных геологических отчетов о результатах работ по объекту.
Основные виды и методы решения геологических задач: 1. Камеральные работы; 2. Полевые работы (геологические и поисковые маршруты, специализированные исследования, геохимические работы (литохимические поиски) по первичным ореолам рассеяния); 3. Лабораторные работы (пробоподготовка, химико-аналитические (ICP-MS, AAS, РСФА и другие), минералогические, изотопно-геохронологические и другие исследования).
Ожидаемые геологические результаты: 1. Предварительный авторский вариант комплекта Госгеолкарты-200/2 в цифровом (ГИС-формате) и аналоговом виде на основе геологического доизучения площади масштаба 1:200 000; 2. Предварительно уточненные особенности геологического строения и закономерностей размещения полезных ископаемых; 3. Уточненные прогнозно-поисковые модели потенциально перспективных рудных районов, узлов с объектами основных рудно-формационных типов ТПИ, проявленных в пределах листов, в текстовом и графическом вариантах как основы для выделения площадей, перспективных для дальнейшего геологического изучения; 4. Предварительные перспективные площади (объекты) в ранге минерагенических таксонов рудного района, узла, поля, выделенные на основе полевых и камеральных работ на опорных (детализационных) участках  с предварительной оценкой возможности выявления в их пределах различных полезных ископаемых; 5. Геофизические материалы по ретроспективным данным масштабов 1:200 000-1:500 000. 6. Геофизические материалы масштаба 1:200 000 по результатам комплексной аэрогеофизической съемки масштаба 1:50 000.7. Прирост среднемасштабной геологической изученности территории Российской Федерации и ее континентального шельфа - площадь суши не менее 1 412 кв. км; 8. Информационные квартальные и годовой геологические отчеты о результатах работ по объекту</t>
  </si>
  <si>
    <t>1.1.11.</t>
  </si>
  <si>
    <r>
      <rPr>
        <sz val="10"/>
        <rFont val="Arial"/>
        <charset val="134"/>
      </rPr>
      <t xml:space="preserve">Проведение геолого-съемочных работ масштаба 1:200 000 на листах </t>
    </r>
    <r>
      <rPr>
        <b/>
        <sz val="10"/>
        <rFont val="Arial"/>
        <charset val="134"/>
      </rPr>
      <t>S-46-IX,X (Северо-Шренковская площадь</t>
    </r>
    <r>
      <rPr>
        <sz val="10"/>
        <rFont val="Arial"/>
        <charset val="134"/>
      </rPr>
      <t>) в пределах Сибирского ФО</t>
    </r>
  </si>
  <si>
    <t>2 этап
Задачи: 1. Составление предварительного авторского варианта комплекта Госгеолкарты-200/2 в цифровом (ГИС-формате) и аналоговом виде, на основе геологического доизучения площади масштаба 1:200 000; 2. Предварительное уточнение особенностей геологического строения и закономерностей размещения полезных ископаемых; 3. Уточнение предварительных прогнозно-поисковых моделей потенциально перспективных рудных районов, узлов с объектами основных рудно-формационных типов ТПИ, проявленных в пределах листов, в текстовом и графическом вариантах как основы для выделения площадей, перспективных для дальнейшего геологического изучения; 4. Предварительное выделение перспективных площадей (объектов) в ранге рудного района, узла, поля на основе полевых и камеральных работ на опорных (детализационных) участках с предварительной оценкой возможности выявления в их пределах различных полезных ископаемых; 5. Подготовка геофизических материалов по ретроспективным данным масштабов 1:200 000-1:500 000.6. Обеспечение прироста среднемасштабной геологической изученности территории Российской Федерации и ее континентального шельфа - площадь суши не менее 1 383 кв. км; 7. Составление квартальных и годового информационных геологических отчетов о результатах работ по объекту.
Основные виды и методы решения геологических задач: 1. Камеральные работы; 2. Полевые работы (геологические и поисковые маршруты, специализированные исследования, геохимические работы (литохимические поиски) по вторичным ореолам  и потокам рассеяния, шлиховое опробование); 3. Лабораторные работы (пробоподготовка, химико-аналитические (ICP-MS, AAS, РСФА и другие), минералогические, изотопно-геохронологические и другие исследования).
Ожидаемые геологические результаты: 1. Предварительный авторский вариант комплекта Госгеолкарты-200/2 в цифровом (ГИС-формате) и аналоговом виде на основе геологического доизучения площади масштаба 1:200 000; 2. Предварительно уточненные особенности геологического строения и закономерностей размещения полезных ископаемых; 3. Уточненные прогнозно-поисковые модели потенциально перспективных рудных районов, узлов с объектами основных рудно-формационных типов ТПИ, проявленных в пределах листов, в текстовом и графическом вариантах как основы для выделения площадей, перспективных для дальнейшего геологического изучения; 4. Предварительные перспективные площади (объекты) в ранге минерагенических таксонов рудного района, узла, поля, выделенные на основе полевых и камеральных работ на опорных (детализационных) участках  с предварительной оценкой возможности выявления в их пределах различных полезных ископаемых; 5. Геофизические материалы по ретроспективным данным масштабов 1:200 000-1:500 000. 6. Прирост среднемасштабной геологической изученности территории Российской Федерации и ее континентального шельфа - площадь суши не менее 1 383 кв. км; 7. Информационные квартальные и годовой геологические отчеты о результатах работ по объекту</t>
  </si>
  <si>
    <t>1.1.12.</t>
  </si>
  <si>
    <r>
      <rPr>
        <sz val="10"/>
        <rFont val="Arial"/>
        <charset val="134"/>
      </rPr>
      <t xml:space="preserve">Проведение геолого-съемочных работ масштаба 1:200 000 на листе </t>
    </r>
    <r>
      <rPr>
        <b/>
        <sz val="10"/>
        <rFont val="Arial"/>
        <charset val="134"/>
      </rPr>
      <t>R-48-XVIII (Меркюнская площадь)</t>
    </r>
    <r>
      <rPr>
        <sz val="10"/>
        <rFont val="Arial"/>
        <charset val="134"/>
      </rPr>
      <t xml:space="preserve"> в пределах Сибирского ФО</t>
    </r>
  </si>
  <si>
    <t>2 этап
Задачи: 1. Составление предварительного авторского варианта комплекта Госгеолкарты-200/2 в цифровом (ГИС-формате) и аналоговом виде, на основе геологического доизучения площади масштаба 1:200 000; 2. Предварительное уточнение особенностей геологического строения и закономерностей размещения полезных ископаемых; 3. Уточнение предварительных прогнозно-поисковых моделей потенциально перспективных рудных районов, узлов с объектами основных рудно-формационных типов ТПИ, проявленных в пределах листов, в текстовом и графическом вариантах как основы для выделения площадей, перспективных для дальнейшего геологического изучения; 
4. Подготовка геофизических материалов по ретроспективным данным масштабов 1:200 000-1:500 000. 5. Составление квартальных и годового информационных геологических отчетов о результатах работ по объекту.
Основные виды и методы решения геологических задач: 1. Камеральные работы; 2. Лабораторные работы (пробоподготовка, химико-аналитические (ICP-MS, AAS, РСФА и другие), минералогические, изотопно-геохронологические и другие исследования).
Ожидаемые геологические результаты: 1. Предварительный авторский вариант комплекта Госгеолкарты-200/2 в цифровом (ГИС-формате) и аналоговом виде на основе геологического доизучения площади масштаба 1:200 000; 2. Предварительно уточненные особенности геологического строения и закономерностей размещения полезных ископаемых; 3. Уточненные прогнозно-поисковые модели потенциально перспективных рудных районов, узлов с объектами основных рудно-формационных типов ТПИ, проявленных в пределах листов, в текстовом и графическом вариантах как основы для выделения площадей, перспективных для дальнейшего геологического изучения; 
4. Геофизические материалы по ретроспективным данным масштабов 1:200 000-1:500 000.5. Информационные квартальные и годовой геологические отчеты о результатах работ по объекту</t>
  </si>
  <si>
    <t>1.1.13.</t>
  </si>
  <si>
    <r>
      <rPr>
        <sz val="10"/>
        <rFont val="Arial"/>
        <charset val="134"/>
      </rPr>
      <t xml:space="preserve">Проведение геолого-съемочных работ масштаба 1:200 000 на листе </t>
    </r>
    <r>
      <rPr>
        <b/>
        <sz val="10"/>
        <rFont val="Arial"/>
        <charset val="134"/>
      </rPr>
      <t>N-46-XXХVI (Бийхемская площадь)</t>
    </r>
    <r>
      <rPr>
        <sz val="10"/>
        <rFont val="Arial"/>
        <charset val="134"/>
      </rPr>
      <t xml:space="preserve"> в пределах Сибирского ФО</t>
    </r>
  </si>
  <si>
    <r>
      <rPr>
        <sz val="10"/>
        <rFont val="Arial"/>
        <charset val="134"/>
      </rPr>
      <t>2 этап</t>
    </r>
    <r>
      <rPr>
        <sz val="10"/>
        <rFont val="Arial"/>
        <charset val="134"/>
      </rPr>
      <t xml:space="preserve">
</t>
    </r>
    <r>
      <rPr>
        <sz val="10"/>
        <rFont val="Arial"/>
        <charset val="134"/>
      </rPr>
      <t>Задачи:</t>
    </r>
    <r>
      <rPr>
        <sz val="10"/>
        <rFont val="Arial"/>
        <charset val="134"/>
      </rPr>
      <t xml:space="preserve"> 1. Составление предварительного авторского варианта комплекта Госгеолкарты-200/2 в цифровом (ГИС-формате) и аналоговом виде, на основе геологического доизучения площади масштаба 1:200 000; 2. Предварительное уточнение особенностей геологического строения и закономерностей размещения полезных ископаемых; 3. Уточнение предварительных прогнозно-поисковых моделей потенциально перспективных рудных районов, узлов с объектами основных рудно-формационных типов ТПИ, проявленных в пределах листа, в текстовом и графическом вариантах как основы для выделения площадей, перспективных для дальнейшего геологического изучения; 4. Предварительное выделение перспективных площадей (объектов) в ранге рудного района, узла, поля на основе полевых и камеральных работ на опорных (детализационных) участках с предварительной оценкой возможности выявления в их пределах различных полезных ископаемых; 5. Подготовка геофизических материалов по ретроспективным данным масштабов 1:200 000-1:500 000. 6. Обеспечение прироста среднемасштабной геологической изученности территории Российской Федерации и ее континентального шельфа - площадь суши не менее 3 034 кв. км; 7. Составление квартальных и годового информационных геологических отчетов о результатах работ по объекту.
</t>
    </r>
    <r>
      <rPr>
        <sz val="10"/>
        <rFont val="Arial"/>
        <charset val="134"/>
      </rPr>
      <t xml:space="preserve">Основные виды и методы решения геологических задач: </t>
    </r>
    <r>
      <rPr>
        <sz val="10"/>
        <rFont val="Arial"/>
        <charset val="134"/>
      </rPr>
      <t>1. Камеральные работы; 2. Полевые работы (геологические и поисковые маршруты,</t>
    </r>
    <r>
      <rPr>
        <strike/>
        <sz val="10"/>
        <rFont val="Arial"/>
        <charset val="134"/>
      </rPr>
      <t xml:space="preserve"> </t>
    </r>
    <r>
      <rPr>
        <sz val="10"/>
        <rFont val="Arial"/>
        <charset val="134"/>
      </rPr>
      <t xml:space="preserve">маршруты по составлению геологических разрезов, геохимические работы литохимические поиски по вторичным ореолам рассеяния (завершение работ 2025 года), детализационные наземные геофизические работы (завершение работ 2025 года); 3. Лабораторные работы (пробоподготовка, химико-аналитические (ICP-MS, РСФА и другие), минералогические, изотопно-геохронологические и другие исследования).
</t>
    </r>
    <r>
      <rPr>
        <sz val="10"/>
        <rFont val="Arial"/>
        <charset val="134"/>
      </rPr>
      <t>Ожидаемые геологические результаты:</t>
    </r>
    <r>
      <rPr>
        <sz val="10"/>
        <rFont val="Arial"/>
        <charset val="134"/>
      </rPr>
      <t xml:space="preserve"> 1. Предварительный авторский вариант комплекта Госгеолкарты-200/2 в цифровом (ГИС-формате) и аналоговом виде на основе геологического доизучения площади масштаба 1:200 000; 2. Предварительно уточненные особенности геологического строения и закономерностей размещения полезных ископаемых; 3. Уточненные прогнозно-поисковые модели потенциально перспективных рудных районов, узлов с объектами основных рудно-формационных типов ТПИ, проявленных в пределах листа, в текстовом и графическом вариантах как основы для выделения площадей, перспективных для дальнейшего геологического изучения; 4. Предварительные перспективные площади (объекты) в ранге минерагенических таксонов рудного района, узла, поля, выделенные на основе полевых и камеральных работ на опорных (детализационных) участках  с предварительной оценкой возможности выявления в их пределах различных полезных ископаемых; 5. Геофизические материалы по ретроспективным данным масштабов 1:200 000-1:500 000. 6. Прирост среднемасштабной геологической изученности территории Российской Федерации и ее континентального шельфа - площадь суши не менее 3 034 кв. км; 7.Информационные квартальные и годовой геологические отчеты о результатах работ по объекту</t>
    </r>
  </si>
  <si>
    <t>1.1.14.</t>
  </si>
  <si>
    <r>
      <rPr>
        <sz val="10"/>
        <rFont val="Arial"/>
        <charset val="134"/>
      </rPr>
      <t xml:space="preserve">Проведение геолого-съемочных работ масштаба 1:200 000 на листе </t>
    </r>
    <r>
      <rPr>
        <b/>
        <sz val="10"/>
        <rFont val="Arial"/>
        <charset val="134"/>
      </rPr>
      <t>R-48-XVII (Вюрбюрская площадь)</t>
    </r>
    <r>
      <rPr>
        <sz val="10"/>
        <rFont val="Arial"/>
        <charset val="134"/>
      </rPr>
      <t xml:space="preserve"> в пределах Сибирского ФО</t>
    </r>
  </si>
  <si>
    <t>1.1.15.</t>
  </si>
  <si>
    <r>
      <rPr>
        <sz val="10"/>
        <rFont val="Arial"/>
        <charset val="134"/>
      </rPr>
      <t xml:space="preserve">Проведение геолого-съемочных работ масштаба 1:200 000 на листе </t>
    </r>
    <r>
      <rPr>
        <b/>
        <sz val="10"/>
        <rFont val="Arial"/>
        <charset val="134"/>
      </rPr>
      <t>О-50-Х (Жуинская площадь)</t>
    </r>
    <r>
      <rPr>
        <sz val="10"/>
        <rFont val="Arial"/>
        <charset val="134"/>
      </rPr>
      <t xml:space="preserve"> в пределах Сибирского ФО</t>
    </r>
  </si>
  <si>
    <r>
      <rPr>
        <sz val="10"/>
        <rFont val="Arial"/>
        <charset val="134"/>
      </rPr>
      <t xml:space="preserve">2 этап
Задачи: </t>
    </r>
    <r>
      <rPr>
        <sz val="10"/>
        <rFont val="Arial"/>
        <charset val="134"/>
      </rPr>
      <t xml:space="preserve">1. Составление предварительного авторского варианта комплекта Госгеолкарты-200/2 в цифровом (ГИС-формате) и аналоговом виде, на основе геологического доизучения площади масштаба 1:200 000; 2. Предварительное уточнение особенностей геологического строения и закономерностей размещения полезных ископаемых; 3. Уточнение предварительных прогнозно-поисковых моделей потенциально перспективных рудных районов, узлов с объектами основных рудно-формационных типов ТПИ, проявленных в пределах листов, в текстовом и графическом вариантах как основы для выделения площадей, перспективных для дальнейшего геологического изучения; 
</t>
    </r>
    <r>
      <rPr>
        <strike/>
        <sz val="10"/>
        <rFont val="Arial"/>
        <charset val="134"/>
      </rPr>
      <t>4</t>
    </r>
    <r>
      <rPr>
        <sz val="10"/>
        <rFont val="Arial"/>
        <charset val="134"/>
      </rPr>
      <t xml:space="preserve">. Подготовка геофизических материалов по ретроспективным данным масштабов 1:200 000-1:500 000. 5. Составление квартальных и годового информационных геологических отчетов о результатах работ по объекту.
</t>
    </r>
    <r>
      <rPr>
        <sz val="10"/>
        <rFont val="Arial"/>
        <charset val="134"/>
      </rPr>
      <t xml:space="preserve">Основные виды и методы решения геологических задач: </t>
    </r>
    <r>
      <rPr>
        <sz val="10"/>
        <rFont val="Arial"/>
        <charset val="134"/>
      </rPr>
      <t xml:space="preserve">1. Камеральные работы; 2. Полевые работы (детализационные наземные геофизические работы (завершение работ 2025 года)); 3. Лабораторные работы (пробоподготовка, химико-аналитические (ICP-MS, AAS, РСФА и другие), минералогические, изотопно-геохронологические и другие исследования).
</t>
    </r>
    <r>
      <rPr>
        <sz val="10"/>
        <rFont val="Arial"/>
        <charset val="134"/>
      </rPr>
      <t>Ожидаемые геологические результаты:</t>
    </r>
    <r>
      <rPr>
        <sz val="10"/>
        <rFont val="Arial"/>
        <charset val="134"/>
      </rPr>
      <t xml:space="preserve"> 1. Предварительный авторский вариант комплекта Госгеолкарты-200/2 в цифровом (ГИС-формате) и аналоговом виде на основе геологического доизучения площади масштаба 1:200 000; 2. Предварительно уточненные особенности геологического строения и закономерностей размещения полезных ископаемых; 3. Уточненные прогнозно-поисковые модели потенциально перспективных рудных районов, узлов с объектами основных рудно-формационных типов ТПИ, проявленных в пределах листов, в текстовом и графическом вариантах как основы для выделения площадей, перспективных для дальнейшего геологического изучения; 
</t>
    </r>
    <r>
      <rPr>
        <strike/>
        <sz val="10"/>
        <rFont val="Arial"/>
        <charset val="134"/>
      </rPr>
      <t>4</t>
    </r>
    <r>
      <rPr>
        <sz val="10"/>
        <rFont val="Arial"/>
        <charset val="134"/>
      </rPr>
      <t>. Геофизические материалы по ретроспективным данным масштабов 1:200 000-1:500 000. 5. Информационные квартальные и годовой геологические отчеты о результатах работ по объекту</t>
    </r>
  </si>
  <si>
    <t>1.1.16.</t>
  </si>
  <si>
    <r>
      <rPr>
        <sz val="10"/>
        <rFont val="Arial"/>
        <charset val="134"/>
      </rPr>
      <t>Проведение геолого-съемочных работ масштаба 1:200 000 на листе</t>
    </r>
    <r>
      <rPr>
        <b/>
        <sz val="10"/>
        <rFont val="Arial"/>
        <charset val="134"/>
      </rPr>
      <t xml:space="preserve"> N-45-XX (Тягунская площадь) </t>
    </r>
    <r>
      <rPr>
        <sz val="10"/>
        <rFont val="Arial"/>
        <charset val="134"/>
      </rPr>
      <t xml:space="preserve"> в пределах Сибирского ФО</t>
    </r>
  </si>
  <si>
    <t>2 этап
Задачи: 1. Составление предварительного авторского варианта комплекта Госгеолкарты-200/2 в цифровом (ГИС-формате) и аналоговом виде, на основе геологического доизучения площади масштаба 1:200 000; 2. Предварительное уточнение особенностей геологического строения и закономерностей размещения полезных ископаемых; 3. Уточнение предварительных прогнозно-поисковых моделей потенциально перспективных рудных районов, узлов с объектами основных рудно-формационных типов ТПИ, проявленных в пределах листа , в текстовом и графическом вариантах как основы для выделения площадей, перспективных для дальнейшего геологического изучения; 4. Предварительное выделение перспективных площадей (объектов) в ранге рудного района, узла, поля на основе полевых и камеральных работ на опорных (детализационных) участках с предварительной оценкой возможности выявления в их пределах различных полезных ископаемых; 5. Подготовка геофизических материалов по ретроспективным данным масштабов 1:200 000-1:500 000. 6.Обеспечение прироста среднемасштабной геологической изученности территории Российской Федерации и ее континентального шельфа - площадь суши не менее 2 542 кв. км; 7. Составление квартальных и годового информационных геологических отчетов о результатах работ по объекту.
Основные виды и методы решения геологических задач: 1. Камеральные работы; 2. Полевые работы (геологические и поисковые маршруты,  геохимические работы (литохимические поиски) по вторичным ореолам рассеяния, детализационные наземные геофизические работы); 3. Лабораторные работы (пробоподготовка, химико-аналитические (ICP-MS, AAS, РСФА и другие), минералогические, изотопно-геохронологические и другие исследования).
Ожидаемые геологические результаты: 1. Предварительный авторский вариант комплекта Госгеолкарты-200/2 в цифровом (ГИС-формате) и аналоговом виде на основе геологического доизучения площади масштаба 1:200 000; 2. Предварительно уточненные особенности геологического строения и закономерностей размещения полезных ископаемых; 3. Уточненные прогнозно-поисковые модели потенциально перспективных рудных районов, узлов с объектами основных рудно-формационных типов ТПИ, проявленных в пределах листа, в текстовом и графическом вариантах как основы для выделения площадей, перспективных для дальнейшего геологического изучения; 4. Предварительные перспективные площади (объекты) в ранге минерагенических таксонов рудного района, узла, поля, выделенные на основе полевых и камеральных работ на опорных (детализационных) участках  с предварительной оценкой возможности выявления в их пределах различных полезных ископаемых; 5. Геофизические материалы по ретроспективным данным масштабов 1:200 000-1:500 000. 6. Прирост среднемасштабной геологической изученности территории Российской Федерации и ее континентального шельфа - площадь суши не менее 2 542 кв. км; 7. Информационные квартальные и годовой геологические отчеты о результатах работ по объекту</t>
  </si>
  <si>
    <t>1.1.17.</t>
  </si>
  <si>
    <r>
      <rPr>
        <sz val="10"/>
        <rFont val="Arial"/>
        <charset val="134"/>
      </rPr>
      <t xml:space="preserve">Проведение геолого-съемочных работ масштаба 1:200 000 на листе </t>
    </r>
    <r>
      <rPr>
        <b/>
        <sz val="10"/>
        <rFont val="Arial"/>
        <charset val="134"/>
      </rPr>
      <t>M-45-IX (Онгудайская площадь)</t>
    </r>
    <r>
      <rPr>
        <sz val="10"/>
        <rFont val="Arial"/>
        <charset val="134"/>
      </rPr>
      <t xml:space="preserve"> в пределах Сибирского ФО</t>
    </r>
  </si>
  <si>
    <t>2 этап
Задачи: 1. Составление предварительного авторского варианта комплекта Госгеолкарты-200/2 в цифровом (ГИС-формате) и аналоговом виде, на основе геологического доизучения площади масштаба 1:200 000; 2. Предварительное уточнение особенностей геологического строения и закономерностей размещения полезных ископаемых; 3. Уточнение предварительных прогнозно-поисковых моделей потенциально перспективных рудных районов, узлов с объектами основных рудно-формационных типов ТПИ, проявленных в пределах листов, в текстовом и графическом вариантах как основы для выделения площадей, перспективных для дальнейшего геологического изучения; 4. Предварительное выделение перспективных площадей (объектов) в ранге рудного района, узла, поля на основе полевых и камеральных работ на опорных (детализационных) участках с предварительной оценкой возможности выявления в их пределах различных полезных ископаемых; 5. Подготовка геофизических материалов по ретроспективным данным масштабов 1:200 000-1:500 000. 6. Подготовка предварительных геофизических материалов масштаба 1:200 000 по результатам комплексной аэрогеофизической съемки масштаба 1:50 000. 7. Обеспечение прироста среднемасштабной геологической изученности территории Российской Федерации и ее континентального шельфа - площадь суши не менее 1 338 кв. км; 8. Составление квартальных и годового информационных геологических отчетов о результатах работ по объекту.
Основные виды и методы решения геологических задач: 1. Камеральные работы; 2. Полевые работы (геологические и поисковые маршруты, геохимические работы (литохимические поиски) по первичным и вторичным ореолам рассеяния,  специализированные исследования, комплексная аэрогеофизическая съемка масштаба 1:50 000); 3. Лабораторные работы (пробоподготовка, химико-аналитические (ICP-MS, AAS, РСФА и другие), минералогические, изотопно-геохронологические и другие исследования).
Ожидаемые геологические результаты: 1. Предварительный авторский вариант комплекта Госгеолкарты-200/2 в цифровом (ГИС-формате) и аналоговом виде на основе геологического доизучения площади масштаба 1:200 000; 2. Предварительно уточненные особенности геологического строения и закономерностей размещения полезных ископаемых; 3. Уточненные прогнозно-поисковые модели потенциально перспективных рудных районов, узлов с объектами основных рудно-формационных типов ТПИ, проявленных в пределах листов, в текстовом и графическом вариантах как основы для выделения площадей, перспективных для дальнейшего геологического изучения; 4. Предварительные перспективные площади (объекты) в ранге минерагенических таксонов рудного района, узла, поля, выделенные на основе полевых и камеральных работ на опорных (детализационных) участках  с предварительной оценкой возможности выявления в их пределах различных полезных ископаемых; 5. Геофизические материалы по ретроспективным данным масштабов 1:200 000-1:500 000. 6. Предварительные геофизические материалы масштаба 1:200 000 по результатам комплексной аэрогеофизической съемки масштаба 1:50 000. 7.Прирост среднемасштабной геологической изученности территории Российской Федерации и ее континентального шельфа - площадь суши не менее 1 338 кв. км; 8. Информационные квартальные и годовой геологические отчеты о результатах работ по объекту</t>
  </si>
  <si>
    <t>1.1.18.</t>
  </si>
  <si>
    <r>
      <rPr>
        <sz val="10"/>
        <rFont val="Arial"/>
        <charset val="134"/>
      </rPr>
      <t>Проведение геолого-съемочных работ масштаба 1:200 000 на листах N-51-I, VII</t>
    </r>
    <r>
      <rPr>
        <b/>
        <sz val="10"/>
        <rFont val="Arial"/>
        <charset val="134"/>
      </rPr>
      <t xml:space="preserve"> (Мокла-Колбочинская площадь</t>
    </r>
    <r>
      <rPr>
        <sz val="10"/>
        <rFont val="Arial"/>
        <charset val="134"/>
      </rPr>
      <t>) в пределах Дальневосточного ФО</t>
    </r>
  </si>
  <si>
    <t>2 этап
Задачи: 1. Составление предварительного авторского варианта комплекта Госгеолкарты-200/2 в цифровом (ГИС-формате) и аналоговом виде, на основе геологического доизучения площади масштаба 1:200 000; 2. Предварительное уточнение особенностей геологического строения и закономерностей размещения полезных ископаемых; 3. Уточнение предварительных прогнозно-поисковых моделей потенциально перспективных рудных районов, узлов с объектами основных рудно-формационных типов ТПИ, проявленных в пределах листов, в текстовом и графическом вариантах как основы для выделения площадей, перспективных для дальнейшего геологического изучения; 4. Предварительное выделение перспективных площадей (объектов) в ранге рудного района, узла, поля на основе полевых и камеральных работ на опорных (детализационных) участках с предварительной оценкой возможности выявления в их пределах различных полезных ископаемых; 5. Подготовка геофизических материалов по ретроспективным данным масштабов 1:200 000-1:500 000. 6. Подготовка предварительных геофизических материалов масштаба 1:200 000 по результатам комплексной аэрогеофизической съемки масштаба 1:100 000. 6. Обеспечение прироста среднемасштабной геологической изученности территории Российской Федерации и ее континентального шельфа - площадь суши не менее 3 014 кв. км; 7. Составление квартальных и годового информационных геологических отчетов о результатах работ по объекту.
Основные виды и методы решения геологических задач: 1. Камеральные работы; 2. Полевые работы (геологические и поисковые маршруты, специализированные исследования, геохимические работы (литохимические поиски) по вторичным ореолам рассеяния, детализационные наземные геофизические работы,  комплексная аэрогеофизическая съемка масштаба 1:100 000); 3. Лабораторные работы (пробоподготовка, химико-аналитические (ПКСА, ICP-MS, AAS, РСФА и другие), петрографические, минералогические, изотопно-геохронологические и другие исследования).
Ожидаемые геологические результаты: 1. Предварительный авторский вариант комплекта Госгеолкарты-200/2 в цифровом (ГИС-формате) и аналоговом виде на основе геологического доизучения площади масштаба 1:200 000; 2. Предварительно уточненные особенности геологического строения и закономерностей размещения полезных ископаемых; 3. Уточненные прогнозно-поисковые модели потенциально перспективных рудных районов, узлов с объектами основных рудно-формационных типов ТПИ, проявленных в пределах листов, в текстовом и графическом вариантах как основы для выделения площадей, перспективных для дальнейшего геологического изучения; 4. Предварительные перспективные площади (объекты) в ранге минерагенических таксонов рудного района, узла, поля, выделенные на основе полевых и камеральных работ на опорных (детализационных) участках  с предварительной оценкой возможности выявления в их пределах различных полезных ископаемых; 5. Геофизические материалы по ретроспективным данным масштабов 1:200 000-1:500 000. 6. Предварительные геофизические материалы масштаба 1:200 000 по результатам комплексной аэрогеофизической съемки масштаба 1:100 000.7. Прирост среднемасштабной геологической изученности территории Российской Федерации и ее континентального шельфа - площадь суши не менее 3 014 кв. км; 8. Информационные квартальные и годовой геологические отчеты о результатах работ по объекту</t>
  </si>
  <si>
    <t>1.1.19.</t>
  </si>
  <si>
    <r>
      <rPr>
        <sz val="10"/>
        <rFont val="Arial"/>
        <charset val="134"/>
      </rPr>
      <t xml:space="preserve">Проведение геолого-съемочных работ масштаба 1:200 000 на листах </t>
    </r>
    <r>
      <rPr>
        <b/>
        <sz val="10"/>
        <rFont val="Arial"/>
        <charset val="134"/>
      </rPr>
      <t xml:space="preserve">O-55-I, II (Иня-Каванская площадь) </t>
    </r>
    <r>
      <rPr>
        <sz val="10"/>
        <rFont val="Arial"/>
        <charset val="134"/>
      </rPr>
      <t>в пределах Дальневосточного ФО</t>
    </r>
  </si>
  <si>
    <t>2 этап
Задачи: 1. Составление предварительного авторского варианта комплекта Госгеолкарты-200/2 в цифровом (ГИС-формате) и аналоговом виде, на основе геологического доизучения площади масштаба 1:200 000; 2. Предварительное уточнение особенностей геологического строения и закономерностей размещения полезных ископаемых; 3. Уточнение предварительных прогнозно-поисковых моделей потенциально перспективных рудных районов, узлов с объектами основных рудно-формационных типов ТПИ, проявленных в пределах листов, в текстовом и графическом вариантах как основы для выделения площадей, перспективных для дальнейшего геологического изучения; 4. Предварительное выделение перспективных площадей (объектов) в ранге рудного района, узла, поля на основе полевых и камеральных работ на опорных (детализационных) участках с предварительной оценкой возможности выявления в их пределах различных полезных ископаемых; 5. Подготовка геофизических материалов по ретроспективным данным масштабов 1:200 000-1:500 000. 6. Подготовка геофизических материалов масштаба 1:200 000 по результатам комплексной аэрогеофизической съемки масштаба 1:100 000. 7. Обеспечение прироста среднемасштабной геологической изученности территории Российской Федерации и ее континентального шельфа - площадь суши не менее 3 552 кв. км; 8. Составление квартальных и годового информационных геологических отчетов о результатах работ по объекту.
Основные виды и методы решения геологических задач: 1. Камеральные работы; 2. Полевые работы (геологические и поисковые маршруты, специализированные исследования, геохимические работы (литохимические поиски) по вторичным ореолам рассеяния, (комплексная аэрогеофизическая съемка масштаба 1:100 000 (ликвидация работ)); 3. Лабораторные работы (пробоподготовка, химико-аналитические (ICP-MS, AAS, РСФА и другие), минералогические, изотопно-геохронологические и другие исследования).
Ожидаемые геологические результаты: 1. Предварительный авторский вариант комплекта Госгеолкарты-200/2 в цифровом (ГИС-формате) и аналоговом виде на основе геологического доизучения площади масштаба 1:200 000; 2. Предварительно уточненные особенности геологического строения и закономерностей размещения полезных ископаемых; 3. Уточненные прогнозно-поисковые модели потенциально перспективных рудных районов, узлов с объектами основных рудно-формационных типов ТПИ, проявленных в пределах листов, в текстовом и графическом вариантах как основы для выделения площадей, перспективных для дальнейшего геологического изучения; 4. Предварительные перспективные площади (объекты) в ранге минерагенических таксонов рудного района, узла, поля, выделенные на основе полевых и камеральных работ на опорных (детализационных) участках  с предварительной оценкой возможности выявления в их пределах различных полезных ископаемых;  5. Геофизические материалы по ретроспективным данным масштабов 1:200 000-1:500 000.  6. Подготовка геофизических материалов масштаба 1:200 000 по результатам комплексной аэрогеофизической съемки масштаба 1:100 000.7. Прирост среднемасштабной геологической изученности территории Российской Федерации и ее континентального шельфа - площадь суши не менее 3 552 кв. км; 8. Информационные квартальные и годовой геологические отчеты о результатах работ по объекту</t>
  </si>
  <si>
    <t>1.1.20.</t>
  </si>
  <si>
    <r>
      <rPr>
        <sz val="10"/>
        <rFont val="Arial"/>
        <charset val="134"/>
      </rPr>
      <t xml:space="preserve">Проведение геолого-съемочных работ масштаба 1:200 000 на листах  </t>
    </r>
    <r>
      <rPr>
        <b/>
        <sz val="10"/>
        <rFont val="Arial"/>
        <charset val="134"/>
      </rPr>
      <t>O-49-XXX, XXXVI (Конкудера-Муякамская площадь</t>
    </r>
    <r>
      <rPr>
        <sz val="10"/>
        <rFont val="Arial"/>
        <charset val="134"/>
      </rPr>
      <t>) в пределах Сибирского и Дальневосточного ФО</t>
    </r>
  </si>
  <si>
    <t>2 этап
Задачи: 1. Составление предварительного авторского варианта комплекта Госгеолкарты-200/2 в цифровом (ГИС-формате) и аналоговом виде, на основе геологического доизучения площади масштаба 1:200 000; 2. Предварительное уточнение особенностей геологического строения и закономерностей размещения полезных ископаемых; 3. Уточнение предварительных прогнозно-поисковых моделей потенциально перспективных рудных районов, узлов с объектами основных рудно-формационных типов ТПИ, проявленных в пределах листов, в текстовом и графическом вариантах как основы для выделения площадей, перспективных для дальнейшего геологического изучения; 
4. Подготовка геофизических материалов по ретроспективным данным масштабов 1:200 000-1:500 000. 5. Подготовка предварительных геофизических материалов масштаба 1:200 000 по результатам комплексной аэрогеофизической съемки масштаба 1:100 000.6. Составление квартальных и годового информационных геологических отчетов о результатах работ по объекту.
Основные виды и методы решения геологических задач: 1. Камеральные работы; 2. Лабораторные работы (пробоподготовка, химико-аналитические (ICP-MS, AAS, РСФА и другие), минералогические, изотопно-геохронологические и другие исследования).
Ожидаемые геологические результаты: 1. Предварительный авторский вариант комплекта Госгеолкарты-200/2 в цифровом (ГИС-формате) и аналоговом виде на основе геологического доизучения площади масштаба 1:200 000; 2. Предварительно уточненные особенности геологического строения и закономерностей размещения полезных ископаемых; 3. Уточненные прогнозно-поисковые модели потенциально перспективных рудных районов, узлов с объектами основных рудно-формационных типов ТПИ, проявленных в пределах листов, в текстовом и графическом вариантах как основы для выделения площадей, перспективных для дальнейшего геологического изучения; 
4. Геофизические материалы по ретроспективным данным масштабов 1:200 000-1:500 000. 5. Предварительные геофизические материалы масштаба 1:200 000 по результатам комплексной аэрогеофизической съемки масштаба 1:100 000.6. Информационные квартальные и годовой геологические отчеты о результатах работ по объекту</t>
  </si>
  <si>
    <t>1.1.21.</t>
  </si>
  <si>
    <r>
      <rPr>
        <sz val="10"/>
        <rFont val="Arial"/>
        <charset val="134"/>
      </rPr>
      <t>Проведение геолого-съемочных работ масштаба 1:200 000 на листах</t>
    </r>
    <r>
      <rPr>
        <b/>
        <sz val="10"/>
        <rFont val="Arial"/>
        <charset val="134"/>
      </rPr>
      <t xml:space="preserve"> N-50-VI, XII (Джемку-Олекминская площадь)</t>
    </r>
    <r>
      <rPr>
        <sz val="10"/>
        <rFont val="Arial"/>
        <charset val="134"/>
      </rPr>
      <t xml:space="preserve"> в пределах Дальневосточного ФО</t>
    </r>
  </si>
  <si>
    <t>2 этап
Задачи: 1. Составление предварительного авторского варианта комплекта Госгеолкарты-200/2 в цифровом (ГИС-формате) и аналоговом виде, на основе геологического доизучения площади масштаба 1:200 000; 2. Предварительное уточнение особенностей геологического строения и закономерностей размещения полезных ископаемых; 3. Уточнение предварительных прогнозно-поисковых моделей потенциально перспективных рудных районов, узлов с объектами основных рудно-формационных типов ТПИ, проявленных в пределах листов, в текстовом и графическом вариантах как основы для выделения площадей, перспективных для дальнейшего геологического изучения; 4. Предварительное выделение перспективных площадей (объектов) в ранге рудного района, узла, поля на основе полевых и камеральных работ на опорных (детализационных) участках с предварительной оценкой возможности выявления в их пределах различных полезных ископаемых; 5. Подготовка геофизических материалов по ретроспективным данным масштабов 1:200 000-1:500 000. 6. Подготовка предварительных геофизических материалов масштаба 1:200 000 по результатам комплексной аэрогеофизической съемки масштаба 1:100 000.7. Обеспечение прироста среднемасштабной геологической изученности территории Российской Федерации и ее континентального шельфа - площадь суши не менее 3 040 кв. км; 8. Составление квартальных и годового информационных геологических отчетов о результатах работ по объекту.
Основные виды и методы решения геологических задач: 1. Камеральные работы; 2. Полевые работы (геологические и поисковые маршруты, специализированные исследования, геохимические работы (литохимические поиски) по вторичным ореолам рассеяния, детализационные наземные геофизические работы,  комплексная аэрогеофизическая съемка масштаба 1:100 000); 3. Лабораторные работы (пробоподготовка, химико-аналитические (ПКСА, ICP-MS, AAS, РСФА и другие), петрографические, минералогические, изотопно-геохронологические и другие исследования).
Ожидаемые геологические результаты: 1. Предварительный авторский вариант комплекта Госгеолкарты-200/2 в цифровом (ГИС-формате) и аналоговом виде на основе геологического доизучения площади масштаба 1:200 000; 2. Предварительно уточненные особенности геологического строения и закономерностей размещения полезных ископаемых; 3. Уточненные прогнозно-поисковые модели потенциально перспективных рудных районов, узлов с объектами основных рудно-формационных типов ТПИ, проявленных в пределах листов, в текстовом и графическом вариантах как основы для выделения площадей, перспективных для дальнейшего геологического изучения; 4. Предварительные перспективные площади (объекты) в ранге минерагенических таксонов рудного района, узла, поля, выделенные на основе полевых и камеральных работ на опорных (детализационных) участках  с предварительной оценкой возможности выявления в их пределах различных полезных ископаемых; 5. Геофизические материалы по ретроспективным данным масштабов 1:200 000-1:500 000.6. Подготовка предварительных геофизических материалов масштаба 1:200 000 по результатам комплексной аэрогеофизической съемки масштаба 1:100000. 7. Прирост среднемасштабной геологической изученности территории Российской Федерации и ее континентального шельфа - площадь суши не менее 3 040 кв. км; 8. Информационные квартальные и годовой геологические отчеты о результатах работ по объекту</t>
  </si>
  <si>
    <t>1.1.22.</t>
  </si>
  <si>
    <r>
      <rPr>
        <sz val="10"/>
        <rFont val="Arial"/>
        <charset val="134"/>
      </rPr>
      <t xml:space="preserve"> Проведение геолого-съемочных работ масштаба 1:200 000 на листах </t>
    </r>
    <r>
      <rPr>
        <b/>
        <sz val="10"/>
        <rFont val="Arial"/>
        <charset val="134"/>
      </rPr>
      <t>O-54-XIII, XIX (Нет-Североуйская площадь)</t>
    </r>
    <r>
      <rPr>
        <sz val="10"/>
        <rFont val="Arial"/>
        <charset val="134"/>
      </rPr>
      <t xml:space="preserve"> в пределах Дальневосточного ФО</t>
    </r>
  </si>
  <si>
    <t>2 этап
Задачи: 1. Составление предварительного авторского варианта комплекта Госгеолкарты-200/2 в цифровом (ГИС-формате) и аналоговом виде, на основе геологического доизучения площади масштаба 1:200 000; 2. Предварительное уточнение особенностей геологического строения и закономерностей размещения полезных ископаемых; 3. Уточнение предварительных прогнозно-поисковых моделей потенциально перспективных рудных районов, узлов с объектами основных рудно-формационных типов ТПИ, проявленных в пределах листов, в текстовом и графическом вариантах как основы для выделения площадей, перспективных для дальнейшего геологического изучения; 4. Предварительное выделение перспективных площадей (объектов) в ранге рудного района, узла, поля на основе полевых и камеральных работ на опорных (детализационных) участках с предварительной оценкой возможности выявления в их пределах различных полезных ископаемых; 5. Подготовка геофизических материалов по ретроспективным данным масштабов 1:200 000-1:500 000. 6. Подготовка геофизических материалов масштаба 1:200 000 по результатам комплексной аэрогеофизической съемки масштаба 1:100 000.7. Обеспечение прироста среднемасштабной геологической изученности территории Российской Федерации и ее континентального шельфа - площадь суши не менее 3 352 кв. км; 8. Составление квартальных и годового информационных геологических отчетов о результатах работ по объекту.
Основные виды и методы решения геологических задач: 1. Камеральные работы; 2. Полевые работы (геологические и поисковые маршруты, специализированные исследования, геохимические работы (литохимические поиски) по вторичным ореолам рассеяния, комплексная аэрогеофизическая съемка масштаба 1:100 000 (завершение работ 2025 года)); 3. Лабораторные работы (пробоподготовка, химико-аналитические (ICP-MS, AAS, РСФА и другие), минералогические, изотопно-геохронологические и другие исследования).
Ожидаемые геологические результаты: 1. Предварительный авторский вариант комплекта Госгеолкарты-200/2 в цифровом (ГИС-формате) и аналоговом виде на основе геологического доизучения площади масштаба 1:200 000; 2. Предварительно уточненные особенности геологического строения и закономерностей размещения полезных ископаемых; 3. Уточненные прогнозно-поисковые модели потенциально перспективных рудных районов, узлов с объектами основных рудно-формационных типов ТПИ, проявленных в пределах листов, в текстовом и графическом вариантах как основы для выделения площадей, перспективных для дальнейшего геологического изучения; 4. Предварительные перспективные площади (объекты) в ранге минерагенических таксонов рудного района, узла, поля, выделенные на основе полевых и камеральных работ на опорных (детализационных) участках  с предварительной оценкой возможности выявления в их пределах различных полезных ископаемых; 5. Геофизические материалы по ретроспективным данным масштабов 1:200 000-1:500 000. 6.  Геофизические материалы масштаба 1:200 000 по результатам комплексной аэрогеофизической съемки масштаба 1:100 000.7. Прирост среднемасштабной геологической изученности территории Российской Федерации и ее континентального шельфа - площадь суши не менее 3 352 кв. км; 8. Информационные квартальные и годовой геологические отчеты о результатах работ по объекту</t>
  </si>
  <si>
    <t>1.1.23.</t>
  </si>
  <si>
    <t>Проведение геолого-съемочных работ масштаба 1:200 000 на площадях федерального проекта "Геология: возрождение легенды" (3 этап) (резерв)</t>
  </si>
  <si>
    <t>1-3 этапы
Задачи: 1. Составление  авторского варианта комплекта Госгеолкарты-200/2 в цифровом (ГИС-формате) и аналоговом виде, на основе геологического доизучения площади масштаба 1:200 000; 2.  Уточнение особенностей геологического строения и закономерностей размещения полезных ископаемых; 3. Создание прогнозно-поисковых моделей потенциально перспективных рудных районов, узлов с объектами основных рудно-формационных типов ТПИ, проявленных в пределах листов, в текстовом и графическом вариантах как основы для выделения площадей, перспективных для дальнейшего геологического изучения; 4. Выделение перспективных площадей (объектов) в ранге рудного района, узла, поля на основе полевых и камеральных работ на опорных (детализационных) участках с предварительной оценкой возможности выявления в их пределах различных полезных ископаемых; 5. Составление геофизической основы (материалов) масштаба 1:200 000. 6. Обеспечение прироста среднемасштабной геологической изученности территории Российской Федерации и ее континентального шельфа; 7. Составление геологических отчетов о результатах работ по объекту.
Основные виды и методы решения геологических задач: 1. Камеральные работы; 2. Полевые работы; 3. Лабораторные работы.
Ожидаемые геологические результаты: 1. Авторский вариант комплекта Госгеолкарты-200/2 в цифровом (ГИС-формате) и аналоговом виде на основе геологического доизучения площади масштаба 1:200 000; 2. Уточненные особенности геологического строения и закономерностей размещения полезных ископаемых; 3. Прогнозно-поисковые модели потенциально перспективных рудных районов, узлов с объектами основных рудно-формационных типов ТПИ, проявленных в пределах листов, в текстовом и графическом вариантах как основы для выделения площадей, перспективных для дальнейшего геологического изучения; 4. Перспективные площади (объекты) в ранге минерагенических таксонов рудного района, узла, поля, выделенные на основе полевых и камеральных работ на опорных (детализационных) участках  с предварительной оценкой возможности выявления в их пределах различных полезных ископаемых; 5. Геофизическая основа (материалы) масштаба 1:200 000. 6. Прирост среднемасштабной геологической изученности территории Российской Федерации и ее континентального шельфа; 7. Геологические отчеты о результатах работ по объекту</t>
  </si>
  <si>
    <t>Перечень объектов работ по мониторингу состояния и охраны геологической среды, финансируемых за счёт субсидии на финансовое обеспечение выполнения государственных заданий 
Федерального агентства по недропользованию на 2026 год и на плановый период 2027 и 2028 годов
(ФГБУ "Институт Карпинского")</t>
  </si>
  <si>
    <t>№</t>
  </si>
  <si>
    <t>Направление работ,
наименование работы,
наименование объекта работ</t>
  </si>
  <si>
    <t>Сроки проведения работ (год, кв)</t>
  </si>
  <si>
    <t xml:space="preserve">Предельный объем финансового обеспечения на объект, в тыс.руб </t>
  </si>
  <si>
    <t xml:space="preserve">Плановый объем финансового обеспечения на 2026 год, в тыс.руб </t>
  </si>
  <si>
    <t xml:space="preserve">Плановый объем финансового обеспечения на 2027 год, в тыс.руб </t>
  </si>
  <si>
    <t>п/п</t>
  </si>
  <si>
    <t>1.</t>
  </si>
  <si>
    <t>Работы по государственному мониторингу состояния недр</t>
  </si>
  <si>
    <t>1.1.</t>
  </si>
  <si>
    <t>Выполнение работ по мониторингу опасных экзогенных геологических процессов</t>
  </si>
  <si>
    <t>Количество пунктов наблюдений государственной опорной наблюдательной сети мониторинга опасных экзогенных геологических процессов: 
2026 г. – 15 единиц, 2027 г. - 15 единиц, 2028 г. - 15 единиц.</t>
  </si>
  <si>
    <t>Мониторинг опасных экзогенных и геологических процессов, связанных с миграцией углеводородов, в центральной экологической зоне Байкальской природной территории, в рамках государственного мониторинга состояния недр в 2025-2027 гг.</t>
  </si>
  <si>
    <t>Выполнение работ по мониторингу опасных процессов, связанных с миграцией углеводородов в центральной экологической зоне Байкальской природной территории, в рамках реализации федерального проекта "Чистый воздух" национального проекта "Экологическое благополучие"
1.1. Структурированный массив данных, содержащий результаты наблюдений за показателями опасных ЭГП (длина, ширина, площадь проявлений ЭГП, параметры активизации проявлений ЭГП и др.) по 14 пунктам наблюдательной сети мониторинга опасных ЭГП (подводные оползни, обвалы, каньоны, газо-флюидная разгрузка и др.).
1.2. Материалы (дежурные карты, информационные записки, таблицы, графики, карты-схемы и др.) с оценкой современного состояния опасных экзогенных и геологических процессов, связанных с миграцией углеводородов и прогнозом их изменения, в центральной экологической зоне Байкальской природной территории по 15 пунктам наблюдательной сети мониторинга опасных ЭГП.
1.3. Пояснительная записка о результатах работ по мониторингу опасных экзогенных и геологических процессов, связанных с миграцией углеводородов, в центральной экологической зоне Байкальской природной территории.
Количество пунктов наблюдений государственной опорной наблюдательной сети мониторинга опасных экзогенных геологических процессов: 2026 г. – 15 единиц, 
2027 г. - 15 единиц.</t>
  </si>
  <si>
    <t>Мониторинг опасных экзогенных и геологических процессов, связанных с миграцией углеводородов, в центральной экологической зоне Байкальской природной территории, в рамках государственного мониторинга состояния недр в 2028-2030 гг.</t>
  </si>
  <si>
    <t>Выполнение работ по мониторингу опасных процессов, связанных с миграцией углеводородов в центральной экологической зоне Байкальской природной территории, в рамках реализации федерального проекта "Чистый воздух" национального проекта "Экологическое благополучие"
1.1. Структурированный массив данных, содержащий результаты наблюдений за показателями опасных ЭГП (длина, ширина, площадь проявлений ЭГП, параметры активизации проявлений ЭГП и др.) по 15 пунктам наблюдательной сети мониторинга опасных ЭГП (подводные оползни, обвалы, каньоны, газо-флюидная разгрузка и др.).
1.2. Материалы (дежурные карты, информационные записки, таблицы, графики, карты-схемы и др.) с оценкой современного состояния опасных экзогенных и геологических процессов, связанных с миграцией углеводородов и прогнозом их изменения, в центральной экологической зоне Байкальской природной территории по 15 пунктам наблюдательной сети мониторинга опасных ЭГП.
1.3. Пояснительная записка о результатах работ по мониторингу опасных экзогенных и геологических процессов, связанных с миграцией углеводородов, в центральной экологической зоне Байкальской природной территории.
1.4. Информационная продукция мониторинга опасных ЭГП (прогнозы, каталоги проявлений ЭГП, материалы к государственным докладам, разделы информационных бюллетеней и др.).
Количество пунктов наблюдений государственной опорной наблюдательной сети мониторинга опасных экзогенных геологических процессов: 2028 г. - 15 единиц.</t>
  </si>
  <si>
    <t>1.2.</t>
  </si>
  <si>
    <t>Выполнение работ по мониторингу состояния недр, в том числе во внутренних морских водах, в территориальном море, в исключительной экономической зоне Российской Федерации, на континентальном шельфе Российской Федерации</t>
  </si>
  <si>
    <t>Количество пунктов наблюдений государственной опорной наблюдательной сети мониторинга состояния недр внутренних морских вод, территориального моря, исключительной экономической зоны Российской Федерации, континентального шельфа Российской Федерации: 2026 г. – 8 единиц, 2027 г. - 8 единиц, 2028 г. - 8 единиц.</t>
  </si>
  <si>
    <t>Государственный мониторинг состояния недр в пределах Белого, Баренцева и Балтийского морей в 2026-2028 годах</t>
  </si>
  <si>
    <r>
      <rPr>
        <sz val="10"/>
        <rFont val="Arial"/>
        <charset val="134"/>
      </rPr>
      <t xml:space="preserve">Выполнение работ по мониторингу состояния недр в пределах Белого, Баренцева и Балтийского морей:  
1.1.Результаты наблюдений за состоянием опасных геологических процессов (длина, ширина, площадь проявления, параметры активизации проявлений и др.) по 8 пунктам наблюдений государственной опорной наблюдательной сети мониторинга состояния недр внутренних морских вод, территориального моря, исключительной экономической зоны Российской Федерации, континентального шельфа Российской Федерации в 2026 г. в пределах Белого, Баренцева и Балтийского морей. 
1.2.Материалы (пояснительные записки, справки, карты, схемы, таблицы, графики и др.) с оценкой состояния и прогнозированием региональной активности опасных геологических процессов, оценкой влияния пользования недрами и иных видов хозяйственной деятельности на состояние недр в пределах Белого, Баренцева и Балтийского морей на основе государственной системы наблюдений за состоянием недр, результатов локального мониторинга, а так же иной информации, в том числе: 
1.3. Информационная продукция мониторинга состояния недр, в том числе во внутренних морских водах, в территориальном море, в исключительной экономической зоне Российской Федерации, на континентальном шельфе Российской Федерации, в пределах Белого, Баренцева и Балтийского морей.
</t>
    </r>
    <r>
      <rPr>
        <i/>
        <sz val="10"/>
        <rFont val="Arial"/>
        <charset val="134"/>
      </rPr>
      <t>Количество пунктов наблюдений государственной опорной наблюдательной сети мониторинга состояния недр внутренних морских вод, территориального моря, исключительной экономической зоны Российской Федерации, континентального шельфа Российской Федерации: 2026 г. – 8 единиц, 2027 г. - 8 единиц, 2028 г. - 8 единиц.</t>
    </r>
  </si>
  <si>
    <t>Перечень тематических и опытно-методических работ, связанных с геологическим изучением недр, финансируемых за счет субсидии на финансовое обеспечение выполнения государственного задания 
Федерального агентства по недропользованию на 2026 год и на плановый период 2027 и 2028 годов
(ФГБУ "Институт Карпинского")</t>
  </si>
  <si>
    <t>Наименование работы, показатель, характеризующий содержание работы</t>
  </si>
  <si>
    <t>Сроки проведения работ (год,кв.)</t>
  </si>
  <si>
    <t xml:space="preserve">Плановый объем финансового обеспечения на 2028 год, в тыс.руб </t>
  </si>
  <si>
    <t xml:space="preserve">Краткое содержание
технического (геологического) задания на 2026 год по темам.
Показатель объема работы.
</t>
  </si>
  <si>
    <t>1. Тематические и опытно-методические работы, связанные с геологическим изучением недр, всего:</t>
  </si>
  <si>
    <r>
      <rPr>
        <b/>
        <sz val="10"/>
        <rFont val="Arial"/>
        <charset val="134"/>
      </rPr>
      <t>1.1. Тематические и опытно-методические работы, связанные с геологическим изучением недр</t>
    </r>
    <r>
      <rPr>
        <b/>
        <sz val="10"/>
        <rFont val="Arial"/>
        <charset val="134"/>
      </rPr>
      <t>:</t>
    </r>
  </si>
  <si>
    <t>Количество отчетов: 2026 г. - 4 шт.</t>
  </si>
  <si>
    <r>
      <rPr>
        <sz val="10"/>
        <rFont val="Arial"/>
        <charset val="134"/>
      </rPr>
      <t xml:space="preserve">Тематические и опытно-методические работы по обеспечению комплексного сопровождения геологического </t>
    </r>
    <r>
      <rPr>
        <sz val="10"/>
        <color indexed="2"/>
        <rFont val="Arial"/>
        <charset val="134"/>
      </rPr>
      <t>изучения</t>
    </r>
    <r>
      <rPr>
        <sz val="10"/>
        <rFont val="Arial"/>
        <charset val="134"/>
      </rPr>
      <t xml:space="preserve"> недр и воспроизводства минерально-сырьевой базы </t>
    </r>
    <r>
      <rPr>
        <sz val="10"/>
        <color indexed="2"/>
        <rFont val="Arial"/>
        <charset val="134"/>
      </rPr>
      <t>Российской</t>
    </r>
    <r>
      <rPr>
        <sz val="10"/>
        <rFont val="Arial"/>
        <charset val="134"/>
      </rPr>
      <t xml:space="preserve"> Федерации, континентального шельфа в 2026 г.
 </t>
    </r>
  </si>
  <si>
    <r>
      <rPr>
        <b/>
        <sz val="10"/>
        <rFont val="Arial"/>
        <charset val="134"/>
      </rPr>
      <t xml:space="preserve">Опытно-методические работы, связанные с региональным геологическим изучением недр территории Российской Федерации и ее континентального шельфа: </t>
    </r>
    <r>
      <rPr>
        <sz val="10"/>
        <rFont val="Arial"/>
        <charset val="134"/>
      </rPr>
      <t xml:space="preserve">
Локализация участков, перспективных на обнаружение рудной минерализации на основе опытно-производственного внедрения технологий беспилотных авиационных систем (БАС).
Результаты использования технологий БАС для выполнения беспилотных аэрогеофизических съемок на территориях, входящих в программу ФП "Геология: возрождение легенды" и перспективных на обнаружение стратегических видов полезных ископаемых (на общей площади не менее </t>
    </r>
    <r>
      <rPr>
        <sz val="10"/>
        <color indexed="2"/>
        <rFont val="Arial"/>
        <charset val="134"/>
      </rPr>
      <t>600 кв. км</t>
    </r>
    <r>
      <rPr>
        <sz val="10"/>
        <rFont val="Arial"/>
        <charset val="134"/>
      </rPr>
      <t>): карты измеренных геофизических полей, схемы геолого-геофизической интерпретации, прогнозные геолого-геофизические разрезы, рекомендации по усовершенствованию технологии БАС с использованием отечественных беспилотных носителей по результатам опытно-производственного внедрения в 2026 году.</t>
    </r>
  </si>
</sst>
</file>

<file path=xl/styles.xml><?xml version="1.0" encoding="utf-8"?>
<styleSheet xmlns="http://schemas.openxmlformats.org/spreadsheetml/2006/main">
  <numFmts count="11">
    <numFmt numFmtId="176" formatCode="#\ ##0"/>
    <numFmt numFmtId="177" formatCode="#,##0.0_ "/>
    <numFmt numFmtId="178" formatCode="#,##0.000"/>
    <numFmt numFmtId="179" formatCode="_-* #,##0.00\ &quot;₽&quot;_-;\-* #,##0.00\ &quot;₽&quot;_-;_-* \-??\ &quot;₽&quot;_-;_-@_-"/>
    <numFmt numFmtId="180" formatCode="_-* #,##0\ &quot;₽&quot;_-;\-* #,##0\ &quot;₽&quot;_-;_-* \-\ &quot;₽&quot;_-;_-@_-"/>
    <numFmt numFmtId="181" formatCode="0.000"/>
    <numFmt numFmtId="182" formatCode="#,##0.0"/>
    <numFmt numFmtId="41" formatCode="_-* #,##0_-;\-* #,##0_-;_-* &quot;-&quot;_-;_-@_-"/>
    <numFmt numFmtId="183" formatCode="#\ ##0.0"/>
    <numFmt numFmtId="184" formatCode="_-* #,##0.00\ _₽_-;\-* #,##0.00\ _₽_-;_-* &quot;-&quot;??\ _₽_-;_-@_-"/>
    <numFmt numFmtId="43" formatCode="_-* #,##0.00_-;\-* #,##0.00_-;_-* &quot;-&quot;??_-;_-@_-"/>
  </numFmts>
  <fonts count="33">
    <font>
      <sz val="10"/>
      <color theme="1"/>
      <name val="Arial"/>
      <charset val="134"/>
    </font>
    <font>
      <sz val="10"/>
      <name val="Arial"/>
      <charset val="134"/>
    </font>
    <font>
      <sz val="9"/>
      <name val="Arial"/>
      <charset val="134"/>
    </font>
    <font>
      <b/>
      <sz val="10"/>
      <name val="Arial"/>
      <charset val="134"/>
    </font>
    <font>
      <b/>
      <sz val="10"/>
      <color theme="1"/>
      <name val="Arial"/>
      <charset val="134"/>
    </font>
    <font>
      <sz val="9"/>
      <color theme="1"/>
      <name val="Arial"/>
      <charset val="134"/>
    </font>
    <font>
      <sz val="12"/>
      <name val="Arial"/>
      <charset val="134"/>
    </font>
    <font>
      <b/>
      <sz val="10"/>
      <color indexed="2"/>
      <name val="Arial"/>
      <charset val="134"/>
    </font>
    <font>
      <b/>
      <sz val="11"/>
      <color rgb="FF3F3F3F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theme="0"/>
      <name val="Calibri"/>
      <charset val="134"/>
      <scheme val="minor"/>
    </font>
    <font>
      <sz val="11"/>
      <color indexed="2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134"/>
      <scheme val="minor"/>
    </font>
    <font>
      <b/>
      <sz val="11"/>
      <color rgb="FFFA7D00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9C6500"/>
      <name val="Calibri"/>
      <charset val="134"/>
      <scheme val="minor"/>
    </font>
    <font>
      <u/>
      <sz val="11"/>
      <color indexed="4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134"/>
      <scheme val="minor"/>
    </font>
    <font>
      <sz val="11"/>
      <color rgb="FF006100"/>
      <name val="Calibri"/>
      <charset val="134"/>
      <scheme val="minor"/>
    </font>
    <font>
      <sz val="10"/>
      <name val="Times New Roman"/>
      <charset val="134"/>
    </font>
    <font>
      <u/>
      <sz val="11"/>
      <color indexed="20"/>
      <name val="Calibri"/>
      <charset val="134"/>
      <scheme val="minor"/>
    </font>
    <font>
      <sz val="11"/>
      <color rgb="FFFA7D00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indexed="65"/>
      <name val="Calibri"/>
      <charset val="134"/>
      <scheme val="minor"/>
    </font>
    <font>
      <sz val="11"/>
      <color rgb="FF9C0006"/>
      <name val="Calibri"/>
      <charset val="134"/>
      <scheme val="minor"/>
    </font>
    <font>
      <sz val="10"/>
      <color indexed="2"/>
      <name val="Arial"/>
      <charset val="134"/>
    </font>
    <font>
      <i/>
      <sz val="10"/>
      <name val="Arial"/>
      <charset val="134"/>
    </font>
    <font>
      <strike/>
      <sz val="10"/>
      <name val="Arial"/>
      <charset val="134"/>
    </font>
    <font>
      <sz val="8"/>
      <name val="Arial"/>
      <charset val="134"/>
    </font>
    <font>
      <vertAlign val="superscript"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7" tint="0.599993896298105"/>
        <bgColor theme="7" tint="0.599993896298105"/>
      </patternFill>
    </fill>
    <fill>
      <patternFill patternType="solid">
        <fgColor theme="4" tint="0.399975585192419"/>
        <bgColor theme="4" tint="0.399975585192419"/>
      </patternFill>
    </fill>
    <fill>
      <patternFill patternType="solid">
        <fgColor theme="9" tint="0.399975585192419"/>
        <bgColor theme="9" tint="0.399975585192419"/>
      </patternFill>
    </fill>
    <fill>
      <patternFill patternType="solid">
        <fgColor theme="4" tint="0.599993896298105"/>
        <bgColor theme="4" tint="0.599993896298105"/>
      </patternFill>
    </fill>
    <fill>
      <patternFill patternType="solid">
        <fgColor theme="8" tint="0.599993896298105"/>
        <bgColor theme="8" tint="0.599993896298105"/>
      </patternFill>
    </fill>
    <fill>
      <patternFill patternType="solid">
        <fgColor rgb="FFFFEB9C"/>
        <bgColor rgb="FFFFEB9C"/>
      </patternFill>
    </fill>
    <fill>
      <patternFill patternType="solid">
        <fgColor theme="5" tint="0.799981688894314"/>
        <bgColor theme="5" tint="0.799981688894314"/>
      </patternFill>
    </fill>
    <fill>
      <patternFill patternType="solid">
        <fgColor theme="5"/>
        <bgColor theme="5"/>
      </patternFill>
    </fill>
    <fill>
      <patternFill patternType="solid">
        <fgColor theme="7" tint="0.399975585192419"/>
        <bgColor theme="7" tint="0.399975585192419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9"/>
        <bgColor theme="9"/>
      </patternFill>
    </fill>
    <fill>
      <patternFill patternType="solid">
        <fgColor indexed="47"/>
        <bgColor indexed="47"/>
      </patternFill>
    </fill>
    <fill>
      <patternFill patternType="solid">
        <fgColor theme="5" tint="0.399975585192419"/>
        <bgColor theme="5" tint="0.399975585192419"/>
      </patternFill>
    </fill>
    <fill>
      <patternFill patternType="solid">
        <fgColor theme="4"/>
        <bgColor theme="4"/>
      </patternFill>
    </fill>
    <fill>
      <patternFill patternType="solid">
        <fgColor indexed="26"/>
        <bgColor indexed="26"/>
      </patternFill>
    </fill>
    <fill>
      <patternFill patternType="solid">
        <fgColor theme="8" tint="0.399975585192419"/>
        <bgColor theme="8" tint="0.399975585192419"/>
      </patternFill>
    </fill>
    <fill>
      <patternFill patternType="solid">
        <fgColor theme="6" tint="0.399975585192419"/>
        <bgColor theme="6" tint="0.399975585192419"/>
      </patternFill>
    </fill>
    <fill>
      <patternFill patternType="solid">
        <fgColor rgb="FFC6EFCE"/>
        <bgColor rgb="FFC6EFCE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9" tint="0.799981688894314"/>
        <bgColor theme="9" tint="0.799981688894314"/>
      </patternFill>
    </fill>
    <fill>
      <patternFill patternType="solid">
        <fgColor theme="6"/>
        <bgColor theme="6"/>
      </patternFill>
    </fill>
    <fill>
      <patternFill patternType="solid">
        <fgColor theme="5" tint="0.599993896298105"/>
        <bgColor theme="5" tint="0.599993896298105"/>
      </patternFill>
    </fill>
    <fill>
      <patternFill patternType="solid">
        <fgColor theme="7"/>
        <bgColor theme="7"/>
      </patternFill>
    </fill>
    <fill>
      <patternFill patternType="solid">
        <fgColor theme="8"/>
        <bgColor theme="8"/>
      </patternFill>
    </fill>
    <fill>
      <patternFill patternType="solid">
        <fgColor theme="8" tint="0.799981688894314"/>
        <bgColor theme="8" tint="0.799981688894314"/>
      </patternFill>
    </fill>
    <fill>
      <patternFill patternType="solid">
        <fgColor theme="9" tint="0.599993896298105"/>
        <bgColor theme="9" tint="0.599993896298105"/>
      </patternFill>
    </fill>
    <fill>
      <patternFill patternType="solid">
        <fgColor theme="6" tint="0.799981688894314"/>
        <bgColor theme="6" tint="0.799981688894314"/>
      </patternFill>
    </fill>
    <fill>
      <patternFill patternType="solid">
        <fgColor rgb="FFA5A5A5"/>
        <bgColor rgb="FFA5A5A5"/>
      </patternFill>
    </fill>
    <fill>
      <patternFill patternType="solid">
        <fgColor theme="6" tint="0.599993896298105"/>
        <bgColor theme="6" tint="0.599993896298105"/>
      </patternFill>
    </fill>
    <fill>
      <patternFill patternType="solid">
        <fgColor rgb="FFFFC7CE"/>
        <bgColor rgb="FFFFC7CE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theme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2">
    <xf numFmtId="0" fontId="0" fillId="0" borderId="0"/>
    <xf numFmtId="184" fontId="1" fillId="0" borderId="0" applyFont="0" applyFill="0" applyBorder="0" applyProtection="0"/>
    <xf numFmtId="184" fontId="0" fillId="0" borderId="0" applyFont="0" applyFill="0" applyBorder="0" applyProtection="0"/>
    <xf numFmtId="184" fontId="0" fillId="0" borderId="0" applyFont="0" applyFill="0" applyBorder="0" applyProtection="0"/>
    <xf numFmtId="184" fontId="0" fillId="0" borderId="0" applyFont="0" applyFill="0" applyBorder="0" applyProtection="0"/>
    <xf numFmtId="184" fontId="0" fillId="0" borderId="0" applyFont="0" applyFill="0" applyBorder="0" applyProtection="0"/>
    <xf numFmtId="184" fontId="0" fillId="0" borderId="0" applyFont="0" applyFill="0" applyBorder="0" applyProtection="0"/>
    <xf numFmtId="184" fontId="0" fillId="0" borderId="0" applyFont="0" applyFill="0" applyBorder="0" applyProtection="0"/>
    <xf numFmtId="184" fontId="1" fillId="0" borderId="0" applyFont="0" applyFill="0" applyBorder="0" applyProtection="0"/>
    <xf numFmtId="184" fontId="0" fillId="0" borderId="0" applyFont="0" applyFill="0" applyBorder="0" applyProtection="0"/>
    <xf numFmtId="0" fontId="22" fillId="0" borderId="0"/>
    <xf numFmtId="0" fontId="0" fillId="0" borderId="0"/>
    <xf numFmtId="0" fontId="9" fillId="28" borderId="0" applyNumberFormat="0" applyBorder="0" applyProtection="0">
      <alignment vertical="center"/>
    </xf>
    <xf numFmtId="0" fontId="10" fillId="25" borderId="0" applyNumberFormat="0" applyBorder="0" applyProtection="0">
      <alignment vertical="center"/>
    </xf>
    <xf numFmtId="0" fontId="9" fillId="22" borderId="0" applyNumberFormat="0" applyBorder="0" applyProtection="0">
      <alignment vertical="center"/>
    </xf>
    <xf numFmtId="0" fontId="18" fillId="0" borderId="0" applyNumberFormat="0" applyFill="0" applyBorder="0" applyProtection="0">
      <alignment vertical="center"/>
    </xf>
    <xf numFmtId="0" fontId="9" fillId="7" borderId="0" applyNumberFormat="0" applyBorder="0" applyProtection="0">
      <alignment vertical="center"/>
    </xf>
    <xf numFmtId="0" fontId="10" fillId="23" borderId="0" applyNumberFormat="0" applyBorder="0" applyProtection="0">
      <alignment vertical="center"/>
    </xf>
    <xf numFmtId="0" fontId="9" fillId="27" borderId="0" applyNumberFormat="0" applyBorder="0" applyProtection="0">
      <alignment vertical="center"/>
    </xf>
    <xf numFmtId="0" fontId="10" fillId="10" borderId="0" applyNumberFormat="0" applyBorder="0" applyProtection="0">
      <alignment vertical="center"/>
    </xf>
    <xf numFmtId="0" fontId="9" fillId="12" borderId="0" applyNumberFormat="0" applyBorder="0" applyProtection="0">
      <alignment vertical="center"/>
    </xf>
    <xf numFmtId="0" fontId="25" fillId="0" borderId="23" applyNumberFormat="0" applyFill="0" applyProtection="0">
      <alignment vertical="center"/>
    </xf>
    <xf numFmtId="0" fontId="10" fillId="19" borderId="0" applyNumberFormat="0" applyBorder="0" applyProtection="0">
      <alignment vertical="center"/>
    </xf>
    <xf numFmtId="0" fontId="10" fillId="16" borderId="0" applyNumberFormat="0" applyBorder="0" applyProtection="0">
      <alignment vertical="center"/>
    </xf>
    <xf numFmtId="0" fontId="9" fillId="29" borderId="0" applyNumberFormat="0" applyBorder="0" applyProtection="0">
      <alignment vertical="center"/>
    </xf>
    <xf numFmtId="0" fontId="19" fillId="0" borderId="23" applyNumberFormat="0" applyFill="0" applyProtection="0">
      <alignment vertical="center"/>
    </xf>
    <xf numFmtId="179" fontId="9" fillId="0" borderId="0" applyFont="0" applyFill="0" applyBorder="0" applyProtection="0">
      <alignment vertical="center"/>
    </xf>
    <xf numFmtId="0" fontId="10" fillId="15" borderId="0" applyNumberFormat="0" applyBorder="0" applyProtection="0">
      <alignment vertical="center"/>
    </xf>
    <xf numFmtId="0" fontId="20" fillId="14" borderId="21" applyNumberFormat="0" applyProtection="0">
      <alignment vertical="center"/>
    </xf>
    <xf numFmtId="0" fontId="10" fillId="13" borderId="0" applyNumberFormat="0" applyBorder="0" applyProtection="0">
      <alignment vertical="center"/>
    </xf>
    <xf numFmtId="9" fontId="9" fillId="0" borderId="0" applyFont="0" applyFill="0" applyBorder="0" applyProtection="0">
      <alignment vertical="center"/>
    </xf>
    <xf numFmtId="0" fontId="9" fillId="24" borderId="0" applyNumberFormat="0" applyBorder="0" applyProtection="0">
      <alignment vertical="center"/>
    </xf>
    <xf numFmtId="0" fontId="9" fillId="9" borderId="0" applyNumberFormat="0" applyBorder="0" applyProtection="0">
      <alignment vertical="center"/>
    </xf>
    <xf numFmtId="43" fontId="9" fillId="0" borderId="0" applyFont="0" applyFill="0" applyBorder="0" applyProtection="0">
      <alignment vertical="center"/>
    </xf>
    <xf numFmtId="0" fontId="10" fillId="26" borderId="0" applyNumberFormat="0" applyBorder="0" applyProtection="0">
      <alignment vertical="center"/>
    </xf>
    <xf numFmtId="0" fontId="17" fillId="8" borderId="0" applyNumberFormat="0" applyBorder="0" applyProtection="0">
      <alignment vertical="center"/>
    </xf>
    <xf numFmtId="0" fontId="9" fillId="6" borderId="0" applyNumberFormat="0" applyBorder="0" applyProtection="0">
      <alignment vertical="center"/>
    </xf>
    <xf numFmtId="0" fontId="9" fillId="21" borderId="0" applyNumberFormat="0" applyBorder="0" applyProtection="0">
      <alignment vertical="center"/>
    </xf>
    <xf numFmtId="0" fontId="23" fillId="0" borderId="0" applyNumberFormat="0" applyFill="0" applyBorder="0" applyProtection="0">
      <alignment vertical="center"/>
    </xf>
    <xf numFmtId="0" fontId="24" fillId="0" borderId="25" applyNumberFormat="0" applyFill="0" applyProtection="0">
      <alignment vertical="center"/>
    </xf>
    <xf numFmtId="0" fontId="26" fillId="30" borderId="26" applyNumberFormat="0" applyProtection="0">
      <alignment vertical="center"/>
    </xf>
    <xf numFmtId="0" fontId="10" fillId="18" borderId="0" applyNumberFormat="0" applyBorder="0" applyProtection="0">
      <alignment vertical="center"/>
    </xf>
    <xf numFmtId="0" fontId="16" fillId="0" borderId="0" applyNumberFormat="0" applyFill="0" applyBorder="0" applyProtection="0">
      <alignment vertical="center"/>
    </xf>
    <xf numFmtId="0" fontId="16" fillId="0" borderId="22" applyNumberFormat="0" applyFill="0" applyProtection="0">
      <alignment vertical="center"/>
    </xf>
    <xf numFmtId="0" fontId="10" fillId="11" borderId="0" applyNumberFormat="0" applyBorder="0" applyProtection="0">
      <alignment vertical="center"/>
    </xf>
    <xf numFmtId="184" fontId="0" fillId="0" borderId="0" applyFont="0" applyFill="0" applyBorder="0" applyProtection="0"/>
    <xf numFmtId="0" fontId="27" fillId="32" borderId="0" applyNumberFormat="0" applyBorder="0" applyProtection="0">
      <alignment vertical="center"/>
    </xf>
    <xf numFmtId="0" fontId="15" fillId="2" borderId="21" applyNumberFormat="0" applyProtection="0">
      <alignment vertical="center"/>
    </xf>
    <xf numFmtId="0" fontId="10" fillId="5" borderId="0" applyNumberFormat="0" applyBorder="0" applyProtection="0">
      <alignment vertical="center"/>
    </xf>
    <xf numFmtId="180" fontId="9" fillId="0" borderId="0" applyFont="0" applyFill="0" applyBorder="0" applyProtection="0">
      <alignment vertical="center"/>
    </xf>
    <xf numFmtId="0" fontId="14" fillId="0" borderId="0" applyNumberFormat="0" applyFill="0" applyBorder="0" applyProtection="0">
      <alignment vertical="center"/>
    </xf>
    <xf numFmtId="0" fontId="9" fillId="31" borderId="0" applyNumberFormat="0" applyBorder="0" applyProtection="0">
      <alignment vertical="center"/>
    </xf>
    <xf numFmtId="0" fontId="13" fillId="0" borderId="0" applyNumberFormat="0" applyFill="0" applyBorder="0" applyProtection="0">
      <alignment vertical="center"/>
    </xf>
    <xf numFmtId="41" fontId="9" fillId="0" borderId="0" applyFont="0" applyFill="0" applyBorder="0" applyProtection="0">
      <alignment vertical="center"/>
    </xf>
    <xf numFmtId="0" fontId="12" fillId="0" borderId="20" applyNumberFormat="0" applyFill="0" applyProtection="0">
      <alignment vertical="center"/>
    </xf>
    <xf numFmtId="0" fontId="11" fillId="0" borderId="0" applyNumberFormat="0" applyFill="0" applyBorder="0" applyProtection="0">
      <alignment vertical="center"/>
    </xf>
    <xf numFmtId="0" fontId="9" fillId="17" borderId="24" applyNumberFormat="0" applyFont="0" applyProtection="0">
      <alignment vertical="center"/>
    </xf>
    <xf numFmtId="0" fontId="10" fillId="4" borderId="0" applyNumberFormat="0" applyBorder="0" applyProtection="0">
      <alignment vertical="center"/>
    </xf>
    <xf numFmtId="0" fontId="0" fillId="0" borderId="0"/>
    <xf numFmtId="0" fontId="21" fillId="20" borderId="0" applyNumberFormat="0" applyBorder="0" applyProtection="0">
      <alignment vertical="center"/>
    </xf>
    <xf numFmtId="0" fontId="9" fillId="3" borderId="0" applyNumberFormat="0" applyBorder="0" applyProtection="0">
      <alignment vertical="center"/>
    </xf>
    <xf numFmtId="0" fontId="8" fillId="2" borderId="19" applyNumberFormat="0" applyProtection="0">
      <alignment vertical="center"/>
    </xf>
  </cellStyleXfs>
  <cellXfs count="191">
    <xf numFmtId="0" fontId="0" fillId="0" borderId="0" xfId="0"/>
    <xf numFmtId="0" fontId="1" fillId="0" borderId="1" xfId="58" applyFont="1" applyBorder="1" applyAlignment="1">
      <alignment horizontal="center" vertical="center" wrapText="1"/>
    </xf>
    <xf numFmtId="0" fontId="2" fillId="0" borderId="1" xfId="58" applyFont="1" applyBorder="1" applyAlignment="1">
      <alignment vertical="center"/>
    </xf>
    <xf numFmtId="0" fontId="2" fillId="0" borderId="1" xfId="58" applyFont="1" applyBorder="1" applyAlignment="1">
      <alignment horizontal="center" vertical="center" wrapText="1"/>
    </xf>
    <xf numFmtId="0" fontId="3" fillId="0" borderId="1" xfId="58" applyFont="1" applyBorder="1" applyAlignment="1">
      <alignment horizontal="left" vertical="top" wrapText="1"/>
    </xf>
    <xf numFmtId="178" fontId="1" fillId="0" borderId="1" xfId="58" applyNumberFormat="1" applyFont="1" applyBorder="1" applyAlignment="1">
      <alignment horizontal="center" vertical="top" wrapText="1"/>
    </xf>
    <xf numFmtId="0" fontId="1" fillId="0" borderId="1" xfId="58" applyFont="1" applyBorder="1" applyAlignment="1">
      <alignment vertical="top" wrapText="1"/>
    </xf>
    <xf numFmtId="0" fontId="1" fillId="0" borderId="1" xfId="58" applyFont="1" applyBorder="1" applyAlignment="1">
      <alignment horizontal="center" vertical="top" wrapText="1"/>
    </xf>
    <xf numFmtId="182" fontId="2" fillId="0" borderId="1" xfId="58" applyNumberFormat="1" applyFont="1" applyBorder="1" applyAlignment="1">
      <alignment horizontal="center" vertical="center" wrapText="1"/>
    </xf>
    <xf numFmtId="182" fontId="3" fillId="0" borderId="1" xfId="58" applyNumberFormat="1" applyFont="1" applyBorder="1" applyAlignment="1">
      <alignment vertical="center" wrapText="1"/>
    </xf>
    <xf numFmtId="182" fontId="3" fillId="0" borderId="1" xfId="58" applyNumberFormat="1" applyFont="1" applyBorder="1" applyAlignment="1">
      <alignment horizontal="center" vertical="center" wrapText="1"/>
    </xf>
    <xf numFmtId="182" fontId="3" fillId="0" borderId="1" xfId="58" applyNumberFormat="1" applyFont="1" applyBorder="1" applyAlignment="1">
      <alignment vertical="top" wrapText="1"/>
    </xf>
    <xf numFmtId="4" fontId="4" fillId="0" borderId="1" xfId="58" applyNumberFormat="1" applyFont="1" applyBorder="1" applyAlignment="1" applyProtection="1">
      <alignment horizontal="center" vertical="top" wrapText="1"/>
      <protection locked="0"/>
    </xf>
    <xf numFmtId="4" fontId="4" fillId="0" borderId="2" xfId="58" applyNumberFormat="1" applyFont="1" applyBorder="1" applyAlignment="1" applyProtection="1">
      <alignment horizontal="center" vertical="top" wrapText="1"/>
      <protection locked="0"/>
    </xf>
    <xf numFmtId="182" fontId="1" fillId="0" borderId="1" xfId="58" applyNumberFormat="1" applyFont="1" applyBorder="1" applyAlignment="1">
      <alignment horizontal="center" vertical="top" wrapText="1"/>
    </xf>
    <xf numFmtId="182" fontId="1" fillId="0" borderId="1" xfId="58" applyNumberFormat="1" applyFont="1" applyBorder="1" applyAlignment="1">
      <alignment horizontal="center" vertical="top"/>
    </xf>
    <xf numFmtId="181" fontId="1" fillId="0" borderId="1" xfId="58" applyNumberFormat="1" applyFont="1" applyBorder="1" applyAlignment="1">
      <alignment horizontal="center" wrapText="1"/>
    </xf>
    <xf numFmtId="0" fontId="3" fillId="0" borderId="1" xfId="58" applyFont="1" applyBorder="1" applyAlignment="1">
      <alignment horizontal="left" vertical="center" wrapText="1"/>
    </xf>
    <xf numFmtId="0" fontId="1" fillId="0" borderId="1" xfId="58" applyFont="1" applyBorder="1" applyAlignment="1">
      <alignment horizontal="left" vertical="top" wrapText="1"/>
    </xf>
    <xf numFmtId="0" fontId="1" fillId="0" borderId="3" xfId="58" applyFont="1" applyBorder="1" applyAlignment="1">
      <alignment horizontal="center" vertical="center" wrapText="1"/>
    </xf>
    <xf numFmtId="0" fontId="0" fillId="0" borderId="4" xfId="58" applyBorder="1" applyAlignment="1">
      <alignment horizontal="center" wrapText="1"/>
    </xf>
    <xf numFmtId="0" fontId="0" fillId="0" borderId="4" xfId="58" applyBorder="1" applyAlignment="1">
      <alignment horizontal="center" vertical="center" wrapText="1"/>
    </xf>
    <xf numFmtId="0" fontId="5" fillId="0" borderId="4" xfId="58" applyFont="1" applyBorder="1" applyAlignment="1">
      <alignment horizontal="center" vertical="center" wrapText="1"/>
    </xf>
    <xf numFmtId="0" fontId="0" fillId="0" borderId="2" xfId="58" applyBorder="1" applyAlignment="1">
      <alignment horizontal="center" wrapText="1"/>
    </xf>
    <xf numFmtId="0" fontId="0" fillId="0" borderId="5" xfId="58" applyBorder="1" applyAlignment="1">
      <alignment horizontal="center" vertical="top" wrapText="1"/>
    </xf>
    <xf numFmtId="0" fontId="0" fillId="0" borderId="5" xfId="58" applyBorder="1" applyAlignment="1">
      <alignment horizontal="center" vertical="center" wrapText="1"/>
    </xf>
    <xf numFmtId="0" fontId="5" fillId="0" borderId="5" xfId="58" applyFont="1" applyBorder="1" applyAlignment="1">
      <alignment horizontal="center" vertical="center" wrapText="1"/>
    </xf>
    <xf numFmtId="0" fontId="5" fillId="0" borderId="1" xfId="58" applyFont="1" applyBorder="1" applyAlignment="1">
      <alignment horizontal="center" vertical="center" wrapText="1"/>
    </xf>
    <xf numFmtId="49" fontId="4" fillId="0" borderId="5" xfId="58" applyNumberFormat="1" applyFont="1" applyBorder="1" applyAlignment="1">
      <alignment vertical="top" wrapText="1"/>
    </xf>
    <xf numFmtId="0" fontId="4" fillId="0" borderId="2" xfId="58" applyFont="1" applyBorder="1" applyAlignment="1">
      <alignment horizontal="left" vertical="top" wrapText="1"/>
    </xf>
    <xf numFmtId="0" fontId="4" fillId="0" borderId="6" xfId="58" applyFont="1" applyBorder="1" applyAlignment="1">
      <alignment horizontal="left" vertical="top" wrapText="1"/>
    </xf>
    <xf numFmtId="49" fontId="4" fillId="0" borderId="1" xfId="58" applyNumberFormat="1" applyFont="1" applyBorder="1" applyAlignment="1">
      <alignment vertical="top" wrapText="1"/>
    </xf>
    <xf numFmtId="0" fontId="3" fillId="0" borderId="2" xfId="58" applyFont="1" applyBorder="1" applyAlignment="1">
      <alignment horizontal="left" vertical="top" wrapText="1"/>
    </xf>
    <xf numFmtId="0" fontId="3" fillId="0" borderId="6" xfId="58" applyFont="1" applyBorder="1" applyAlignment="1">
      <alignment horizontal="left" vertical="top" wrapText="1"/>
    </xf>
    <xf numFmtId="49" fontId="0" fillId="0" borderId="1" xfId="58" applyNumberFormat="1" applyBorder="1" applyAlignment="1">
      <alignment vertical="top" wrapText="1"/>
    </xf>
    <xf numFmtId="0" fontId="0" fillId="0" borderId="1" xfId="58" applyBorder="1" applyAlignment="1">
      <alignment horizontal="left" vertical="top" wrapText="1"/>
    </xf>
    <xf numFmtId="0" fontId="0" fillId="0" borderId="1" xfId="58" applyBorder="1" applyAlignment="1">
      <alignment horizontal="center" vertical="top" wrapText="1"/>
    </xf>
    <xf numFmtId="0" fontId="0" fillId="0" borderId="4" xfId="58" applyBorder="1" applyAlignment="1">
      <alignment horizontal="center" vertical="top" wrapText="1"/>
    </xf>
    <xf numFmtId="0" fontId="0" fillId="0" borderId="7" xfId="58" applyBorder="1" applyAlignment="1">
      <alignment horizontal="center" wrapText="1"/>
    </xf>
    <xf numFmtId="182" fontId="5" fillId="0" borderId="4" xfId="58" applyNumberFormat="1" applyFont="1" applyBorder="1" applyAlignment="1">
      <alignment horizontal="center" vertical="center" wrapText="1"/>
    </xf>
    <xf numFmtId="182" fontId="5" fillId="0" borderId="5" xfId="58" applyNumberFormat="1" applyFont="1" applyBorder="1" applyAlignment="1">
      <alignment horizontal="center" vertical="center" wrapText="1"/>
    </xf>
    <xf numFmtId="0" fontId="4" fillId="0" borderId="7" xfId="58" applyFont="1" applyBorder="1" applyAlignment="1">
      <alignment horizontal="left" vertical="top" wrapText="1"/>
    </xf>
    <xf numFmtId="177" fontId="4" fillId="0" borderId="1" xfId="58" applyNumberFormat="1" applyFont="1" applyBorder="1" applyAlignment="1">
      <alignment horizontal="center" vertical="top" wrapText="1"/>
    </xf>
    <xf numFmtId="0" fontId="3" fillId="0" borderId="7" xfId="58" applyFont="1" applyBorder="1" applyAlignment="1">
      <alignment horizontal="left" vertical="top" wrapText="1"/>
    </xf>
    <xf numFmtId="177" fontId="0" fillId="0" borderId="1" xfId="58" applyNumberFormat="1" applyBorder="1" applyAlignment="1">
      <alignment horizontal="center" vertical="top" wrapText="1"/>
    </xf>
    <xf numFmtId="0" fontId="4" fillId="0" borderId="1" xfId="58" applyFont="1" applyBorder="1" applyAlignment="1">
      <alignment horizontal="justify" vertical="top" wrapText="1"/>
    </xf>
    <xf numFmtId="0" fontId="1" fillId="0" borderId="1" xfId="0" applyFont="1" applyBorder="1" applyAlignment="1">
      <alignment horizontal="left" vertical="top" wrapText="1"/>
    </xf>
    <xf numFmtId="0" fontId="3" fillId="0" borderId="1" xfId="58" applyFont="1" applyBorder="1" applyAlignment="1">
      <alignment horizontal="justify" vertical="top" wrapText="1"/>
    </xf>
    <xf numFmtId="0" fontId="1" fillId="0" borderId="5" xfId="0" applyFont="1" applyBorder="1" applyAlignment="1">
      <alignment horizontal="left" vertical="top" wrapText="1"/>
    </xf>
    <xf numFmtId="0" fontId="3" fillId="0" borderId="0" xfId="58" applyFont="1" applyAlignment="1">
      <alignment vertical="justify"/>
    </xf>
    <xf numFmtId="0" fontId="3" fillId="0" borderId="0" xfId="58" applyFont="1" applyAlignment="1">
      <alignment horizontal="center" vertical="top"/>
    </xf>
    <xf numFmtId="0" fontId="1" fillId="0" borderId="0" xfId="58" applyFont="1" applyAlignment="1">
      <alignment horizontal="left" vertical="top"/>
    </xf>
    <xf numFmtId="0" fontId="1" fillId="0" borderId="0" xfId="58" applyFont="1" applyAlignment="1">
      <alignment vertical="top"/>
    </xf>
    <xf numFmtId="0" fontId="1" fillId="0" borderId="0" xfId="58" applyFont="1" applyAlignment="1">
      <alignment horizontal="center" vertical="top"/>
    </xf>
    <xf numFmtId="182" fontId="1" fillId="0" borderId="0" xfId="58" applyNumberFormat="1" applyFont="1" applyAlignment="1">
      <alignment horizontal="center" vertical="top"/>
    </xf>
    <xf numFmtId="182" fontId="1" fillId="0" borderId="0" xfId="58" applyNumberFormat="1" applyFont="1" applyAlignment="1">
      <alignment vertical="justify"/>
    </xf>
    <xf numFmtId="0" fontId="1" fillId="0" borderId="0" xfId="58" applyFont="1" applyAlignment="1">
      <alignment vertical="justify"/>
    </xf>
    <xf numFmtId="0" fontId="1" fillId="0" borderId="3" xfId="58" applyFont="1" applyBorder="1" applyAlignment="1" applyProtection="1">
      <alignment horizontal="center" vertical="center" wrapText="1"/>
      <protection locked="0"/>
    </xf>
    <xf numFmtId="0" fontId="3" fillId="0" borderId="1" xfId="58" applyFont="1" applyBorder="1" applyAlignment="1" applyProtection="1">
      <alignment horizontal="center" vertical="center"/>
      <protection locked="0"/>
    </xf>
    <xf numFmtId="0" fontId="1" fillId="0" borderId="1" xfId="58" applyFont="1" applyBorder="1" applyAlignment="1" applyProtection="1">
      <alignment horizontal="center" vertical="center" wrapText="1"/>
      <protection locked="0"/>
    </xf>
    <xf numFmtId="0" fontId="3" fillId="0" borderId="1" xfId="58" applyFont="1" applyBorder="1" applyAlignment="1" applyProtection="1">
      <alignment horizontal="left" vertical="center" wrapText="1"/>
      <protection locked="0"/>
    </xf>
    <xf numFmtId="0" fontId="3" fillId="0" borderId="1" xfId="58" applyFont="1" applyBorder="1" applyAlignment="1" applyProtection="1">
      <alignment horizontal="center" vertical="top" wrapText="1"/>
      <protection locked="0"/>
    </xf>
    <xf numFmtId="0" fontId="1" fillId="0" borderId="1" xfId="58" applyFont="1" applyBorder="1" applyAlignment="1" applyProtection="1">
      <alignment horizontal="left" vertical="top" wrapText="1" shrinkToFit="1"/>
      <protection locked="0"/>
    </xf>
    <xf numFmtId="0" fontId="1" fillId="0" borderId="1" xfId="58" applyFont="1" applyBorder="1" applyAlignment="1" applyProtection="1">
      <alignment horizontal="center" vertical="top" wrapText="1" shrinkToFit="1"/>
      <protection locked="0"/>
    </xf>
    <xf numFmtId="182" fontId="1" fillId="0" borderId="1" xfId="58" applyNumberFormat="1" applyFont="1" applyBorder="1" applyAlignment="1" applyProtection="1">
      <alignment horizontal="center" vertical="top" wrapText="1"/>
      <protection locked="0"/>
    </xf>
    <xf numFmtId="182" fontId="3" fillId="0" borderId="1" xfId="58" applyNumberFormat="1" applyFont="1" applyBorder="1" applyAlignment="1" applyProtection="1">
      <alignment horizontal="center" vertical="top" wrapText="1"/>
      <protection locked="0"/>
    </xf>
    <xf numFmtId="4" fontId="3" fillId="0" borderId="1" xfId="58" applyNumberFormat="1" applyFont="1" applyBorder="1" applyAlignment="1" applyProtection="1">
      <alignment horizontal="center" vertical="top" wrapText="1"/>
      <protection locked="0"/>
    </xf>
    <xf numFmtId="182" fontId="1" fillId="0" borderId="1" xfId="58" applyNumberFormat="1" applyFont="1" applyBorder="1" applyAlignment="1" applyProtection="1">
      <alignment horizontal="center" vertical="center"/>
      <protection locked="0"/>
    </xf>
    <xf numFmtId="4" fontId="3" fillId="0" borderId="1" xfId="58" applyNumberFormat="1" applyFont="1" applyBorder="1" applyAlignment="1" applyProtection="1">
      <alignment horizontal="center" vertical="center"/>
      <protection locked="0"/>
    </xf>
    <xf numFmtId="182" fontId="1" fillId="0" borderId="1" xfId="58" applyNumberFormat="1" applyFont="1" applyBorder="1" applyAlignment="1">
      <alignment horizontal="center" vertical="top" wrapText="1" shrinkToFit="1"/>
    </xf>
    <xf numFmtId="182" fontId="1" fillId="0" borderId="1" xfId="0" applyNumberFormat="1" applyFont="1" applyBorder="1" applyAlignment="1">
      <alignment horizontal="center" vertical="top" wrapText="1" shrinkToFit="1"/>
    </xf>
    <xf numFmtId="182" fontId="6" fillId="0" borderId="0" xfId="0" applyNumberFormat="1" applyFont="1" applyAlignment="1">
      <alignment horizontal="right" vertical="top" wrapText="1"/>
    </xf>
    <xf numFmtId="181" fontId="1" fillId="0" borderId="1" xfId="58" applyNumberFormat="1" applyFont="1" applyBorder="1" applyAlignment="1" applyProtection="1">
      <alignment horizontal="center" vertical="center" wrapText="1"/>
      <protection locked="0"/>
    </xf>
    <xf numFmtId="182" fontId="3" fillId="0" borderId="1" xfId="58" applyNumberFormat="1" applyFont="1" applyBorder="1" applyAlignment="1" applyProtection="1">
      <alignment horizontal="center" vertical="center" wrapText="1"/>
      <protection locked="0"/>
    </xf>
    <xf numFmtId="0" fontId="3" fillId="0" borderId="0" xfId="58" applyFont="1" applyAlignment="1">
      <alignment horizontal="center" vertical="justify"/>
    </xf>
    <xf numFmtId="178" fontId="1" fillId="0" borderId="1" xfId="58" applyNumberFormat="1" applyFont="1" applyBorder="1" applyAlignment="1">
      <alignment horizontal="left" vertical="top" wrapText="1" shrinkToFit="1"/>
    </xf>
    <xf numFmtId="178" fontId="3" fillId="0" borderId="0" xfId="58" applyNumberFormat="1" applyFont="1" applyAlignment="1">
      <alignment horizontal="left" vertical="top" wrapText="1" shrinkToFit="1"/>
    </xf>
    <xf numFmtId="4" fontId="3" fillId="0" borderId="0" xfId="58" applyNumberFormat="1" applyFont="1" applyAlignment="1">
      <alignment horizontal="center" vertical="justify"/>
    </xf>
    <xf numFmtId="182" fontId="3" fillId="0" borderId="1" xfId="58" applyNumberFormat="1" applyFont="1" applyBorder="1" applyAlignment="1">
      <alignment horizontal="center" vertical="top" wrapText="1" shrinkToFit="1"/>
    </xf>
    <xf numFmtId="0" fontId="1" fillId="0" borderId="1" xfId="58" applyFont="1" applyBorder="1" applyAlignment="1">
      <alignment vertical="justify" wrapText="1"/>
    </xf>
    <xf numFmtId="0" fontId="3" fillId="0" borderId="0" xfId="0" applyFont="1" applyAlignment="1">
      <alignment vertical="justify"/>
    </xf>
    <xf numFmtId="0" fontId="7" fillId="0" borderId="0" xfId="0" applyFont="1" applyAlignment="1">
      <alignment vertical="justify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182" fontId="1" fillId="0" borderId="0" xfId="0" applyNumberFormat="1" applyFont="1" applyAlignment="1">
      <alignment horizontal="center" vertical="top"/>
    </xf>
    <xf numFmtId="182" fontId="1" fillId="0" borderId="0" xfId="0" applyNumberFormat="1" applyFont="1" applyAlignment="1">
      <alignment vertical="justify"/>
    </xf>
    <xf numFmtId="0" fontId="1" fillId="0" borderId="0" xfId="0" applyFont="1" applyAlignment="1">
      <alignment vertical="justify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1" fillId="0" borderId="4" xfId="0" applyFont="1" applyBorder="1" applyAlignment="1" applyProtection="1">
      <alignment horizontal="left" vertical="top" wrapText="1"/>
      <protection locked="0"/>
    </xf>
    <xf numFmtId="0" fontId="1" fillId="0" borderId="4" xfId="0" applyFont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 applyProtection="1">
      <alignment horizontal="left" vertical="top" wrapText="1"/>
      <protection locked="0"/>
    </xf>
    <xf numFmtId="0" fontId="1" fillId="0" borderId="8" xfId="0" applyFont="1" applyBorder="1" applyAlignment="1" applyProtection="1">
      <alignment horizontal="center" vertical="top" wrapText="1"/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center" vertical="top" wrapText="1"/>
      <protection locked="0"/>
    </xf>
    <xf numFmtId="0" fontId="3" fillId="0" borderId="4" xfId="0" applyFont="1" applyBorder="1" applyAlignment="1" applyProtection="1">
      <alignment horizontal="center" vertical="top" wrapText="1"/>
      <protection locked="0"/>
    </xf>
    <xf numFmtId="0" fontId="3" fillId="0" borderId="5" xfId="0" applyFont="1" applyBorder="1" applyAlignment="1" applyProtection="1">
      <alignment horizontal="center" vertical="top" wrapText="1"/>
      <protection locked="0"/>
    </xf>
    <xf numFmtId="0" fontId="3" fillId="0" borderId="8" xfId="0" applyFont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left" vertical="top" wrapText="1" shrinkToFit="1"/>
    </xf>
    <xf numFmtId="0" fontId="1" fillId="0" borderId="10" xfId="0" applyFont="1" applyBorder="1" applyAlignment="1">
      <alignment horizontal="center" vertical="top" wrapText="1" shrinkToFit="1"/>
    </xf>
    <xf numFmtId="0" fontId="1" fillId="0" borderId="9" xfId="0" applyFont="1" applyBorder="1" applyAlignment="1">
      <alignment horizontal="center" vertical="top" wrapText="1" shrinkToFit="1"/>
    </xf>
    <xf numFmtId="182" fontId="1" fillId="0" borderId="1" xfId="0" applyNumberFormat="1" applyFont="1" applyBorder="1" applyAlignment="1" applyProtection="1">
      <alignment horizontal="center" vertical="top" wrapText="1"/>
      <protection locked="0"/>
    </xf>
    <xf numFmtId="182" fontId="3" fillId="0" borderId="1" xfId="0" applyNumberFormat="1" applyFont="1" applyBorder="1" applyAlignment="1" applyProtection="1">
      <alignment horizontal="center" vertical="top" wrapText="1"/>
      <protection locked="0"/>
    </xf>
    <xf numFmtId="4" fontId="3" fillId="0" borderId="1" xfId="0" applyNumberFormat="1" applyFont="1" applyBorder="1" applyAlignment="1" applyProtection="1">
      <alignment horizontal="center" vertical="top" wrapText="1"/>
      <protection locked="0"/>
    </xf>
    <xf numFmtId="4" fontId="3" fillId="0" borderId="2" xfId="0" applyNumberFormat="1" applyFont="1" applyBorder="1" applyAlignment="1" applyProtection="1">
      <alignment horizontal="center" vertical="top" wrapText="1"/>
      <protection locked="0"/>
    </xf>
    <xf numFmtId="183" fontId="1" fillId="0" borderId="1" xfId="0" applyNumberFormat="1" applyFont="1" applyBorder="1" applyAlignment="1">
      <alignment horizontal="center" vertical="top" wrapText="1"/>
    </xf>
    <xf numFmtId="4" fontId="3" fillId="0" borderId="1" xfId="0" applyNumberFormat="1" applyFont="1" applyBorder="1" applyAlignment="1" applyProtection="1">
      <alignment horizontal="center" vertical="center" wrapText="1"/>
      <protection locked="0"/>
    </xf>
    <xf numFmtId="182" fontId="1" fillId="0" borderId="4" xfId="0" applyNumberFormat="1" applyFont="1" applyBorder="1" applyAlignment="1">
      <alignment horizontal="center" vertical="top"/>
    </xf>
    <xf numFmtId="182" fontId="1" fillId="0" borderId="4" xfId="0" applyNumberFormat="1" applyFont="1" applyBorder="1" applyAlignment="1">
      <alignment horizontal="center" vertical="top" wrapText="1"/>
    </xf>
    <xf numFmtId="182" fontId="1" fillId="0" borderId="1" xfId="0" applyNumberFormat="1" applyFont="1" applyBorder="1" applyAlignment="1">
      <alignment horizontal="center" vertical="top" wrapText="1"/>
    </xf>
    <xf numFmtId="182" fontId="1" fillId="0" borderId="8" xfId="0" applyNumberFormat="1" applyFont="1" applyBorder="1" applyAlignment="1">
      <alignment horizontal="center" vertical="top"/>
    </xf>
    <xf numFmtId="182" fontId="1" fillId="0" borderId="8" xfId="0" applyNumberFormat="1" applyFont="1" applyBorder="1" applyAlignment="1">
      <alignment horizontal="center" vertical="top" wrapText="1"/>
    </xf>
    <xf numFmtId="182" fontId="1" fillId="0" borderId="5" xfId="0" applyNumberFormat="1" applyFont="1" applyBorder="1" applyAlignment="1">
      <alignment horizontal="center" vertical="top"/>
    </xf>
    <xf numFmtId="182" fontId="1" fillId="0" borderId="5" xfId="0" applyNumberFormat="1" applyFont="1" applyBorder="1" applyAlignment="1">
      <alignment horizontal="center" vertical="top" wrapText="1"/>
    </xf>
    <xf numFmtId="182" fontId="1" fillId="0" borderId="1" xfId="0" applyNumberFormat="1" applyFont="1" applyBorder="1" applyAlignment="1">
      <alignment horizontal="center" vertical="top"/>
    </xf>
    <xf numFmtId="182" fontId="1" fillId="0" borderId="1" xfId="0" applyNumberFormat="1" applyFont="1" applyBorder="1" applyAlignment="1" applyProtection="1">
      <alignment horizontal="center" vertical="center"/>
      <protection locked="0"/>
    </xf>
    <xf numFmtId="182" fontId="3" fillId="0" borderId="1" xfId="0" applyNumberFormat="1" applyFont="1" applyBorder="1" applyAlignment="1" applyProtection="1">
      <alignment horizontal="center" vertical="center"/>
      <protection locked="0"/>
    </xf>
    <xf numFmtId="182" fontId="1" fillId="0" borderId="4" xfId="0" applyNumberFormat="1" applyFont="1" applyBorder="1" applyAlignment="1" applyProtection="1">
      <alignment horizontal="center" vertical="top"/>
      <protection locked="0"/>
    </xf>
    <xf numFmtId="182" fontId="1" fillId="0" borderId="5" xfId="0" applyNumberFormat="1" applyFont="1" applyBorder="1" applyAlignment="1" applyProtection="1">
      <alignment horizontal="center" vertical="top"/>
      <protection locked="0"/>
    </xf>
    <xf numFmtId="182" fontId="1" fillId="0" borderId="1" xfId="0" applyNumberFormat="1" applyFont="1" applyBorder="1" applyAlignment="1" applyProtection="1">
      <alignment horizontal="center" vertical="top"/>
      <protection locked="0"/>
    </xf>
    <xf numFmtId="182" fontId="1" fillId="0" borderId="2" xfId="0" applyNumberFormat="1" applyFont="1" applyBorder="1" applyAlignment="1">
      <alignment horizontal="center" vertical="top" wrapText="1"/>
    </xf>
    <xf numFmtId="182" fontId="1" fillId="0" borderId="8" xfId="0" applyNumberFormat="1" applyFont="1" applyBorder="1" applyAlignment="1" applyProtection="1">
      <alignment horizontal="center" vertical="top"/>
      <protection locked="0"/>
    </xf>
    <xf numFmtId="182" fontId="1" fillId="0" borderId="10" xfId="0" applyNumberFormat="1" applyFont="1" applyBorder="1" applyAlignment="1">
      <alignment horizontal="center" vertical="top" wrapText="1"/>
    </xf>
    <xf numFmtId="182" fontId="1" fillId="0" borderId="10" xfId="0" applyNumberFormat="1" applyFont="1" applyBorder="1" applyAlignment="1">
      <alignment horizontal="center" vertical="top" wrapText="1" shrinkToFit="1"/>
    </xf>
    <xf numFmtId="182" fontId="1" fillId="0" borderId="11" xfId="0" applyNumberFormat="1" applyFont="1" applyBorder="1" applyAlignment="1">
      <alignment horizontal="center" vertical="top" wrapText="1" shrinkToFit="1"/>
    </xf>
    <xf numFmtId="0" fontId="1" fillId="0" borderId="10" xfId="0" applyFont="1" applyBorder="1" applyAlignment="1">
      <alignment horizontal="center" vertical="top" wrapText="1"/>
    </xf>
    <xf numFmtId="182" fontId="1" fillId="0" borderId="0" xfId="0" applyNumberFormat="1" applyFont="1" applyAlignment="1">
      <alignment horizontal="center" vertical="top" wrapText="1"/>
    </xf>
    <xf numFmtId="182" fontId="1" fillId="0" borderId="2" xfId="0" applyNumberFormat="1" applyFont="1" applyBorder="1" applyAlignment="1" applyProtection="1">
      <alignment horizontal="center" vertical="top" wrapText="1"/>
      <protection locked="0"/>
    </xf>
    <xf numFmtId="181" fontId="1" fillId="0" borderId="1" xfId="0" applyNumberFormat="1" applyFont="1" applyBorder="1" applyAlignment="1" applyProtection="1">
      <alignment horizontal="center" vertical="center" wrapText="1"/>
      <protection locked="0"/>
    </xf>
    <xf numFmtId="181" fontId="1" fillId="0" borderId="4" xfId="0" applyNumberFormat="1" applyFont="1" applyBorder="1" applyAlignment="1" applyProtection="1">
      <alignment horizontal="center" vertical="center" wrapText="1"/>
      <protection locked="0"/>
    </xf>
    <xf numFmtId="182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1" fillId="0" borderId="4" xfId="0" applyFont="1" applyBorder="1" applyAlignment="1">
      <alignment horizontal="left" vertical="top" wrapText="1"/>
    </xf>
    <xf numFmtId="183" fontId="1" fillId="0" borderId="2" xfId="0" applyNumberFormat="1" applyFont="1" applyBorder="1" applyAlignment="1">
      <alignment horizontal="center" vertical="top" wrapText="1"/>
    </xf>
    <xf numFmtId="176" fontId="1" fillId="0" borderId="1" xfId="0" applyNumberFormat="1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left" vertical="top" wrapText="1"/>
    </xf>
    <xf numFmtId="4" fontId="3" fillId="0" borderId="2" xfId="0" applyNumberFormat="1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>
      <alignment vertical="center" wrapText="1"/>
    </xf>
    <xf numFmtId="182" fontId="1" fillId="0" borderId="13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82" fontId="1" fillId="0" borderId="14" xfId="0" applyNumberFormat="1" applyFont="1" applyBorder="1" applyAlignment="1">
      <alignment horizontal="center" vertical="top" wrapText="1"/>
    </xf>
    <xf numFmtId="0" fontId="1" fillId="0" borderId="4" xfId="0" applyFont="1" applyBorder="1" applyAlignment="1" applyProtection="1">
      <alignment vertical="top" wrapText="1"/>
      <protection locked="0"/>
    </xf>
    <xf numFmtId="0" fontId="1" fillId="0" borderId="5" xfId="0" applyFont="1" applyBorder="1" applyAlignment="1" applyProtection="1">
      <alignment vertical="top" wrapText="1"/>
      <protection locked="0"/>
    </xf>
    <xf numFmtId="182" fontId="1" fillId="0" borderId="15" xfId="0" applyNumberFormat="1" applyFont="1" applyBorder="1" applyAlignment="1">
      <alignment horizontal="center" vertical="top" wrapText="1"/>
    </xf>
    <xf numFmtId="182" fontId="1" fillId="0" borderId="8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182" fontId="3" fillId="0" borderId="2" xfId="0" applyNumberFormat="1" applyFont="1" applyBorder="1" applyAlignment="1" applyProtection="1">
      <alignment horizontal="center" vertical="center"/>
      <protection locked="0"/>
    </xf>
    <xf numFmtId="178" fontId="1" fillId="0" borderId="4" xfId="0" applyNumberFormat="1" applyFont="1" applyBorder="1" applyAlignment="1">
      <alignment horizontal="left" vertical="top" wrapText="1"/>
    </xf>
    <xf numFmtId="178" fontId="3" fillId="0" borderId="0" xfId="0" applyNumberFormat="1" applyFont="1" applyAlignment="1">
      <alignment horizontal="left" vertical="top" wrapText="1"/>
    </xf>
    <xf numFmtId="178" fontId="1" fillId="0" borderId="5" xfId="0" applyNumberFormat="1" applyFont="1" applyBorder="1" applyAlignment="1">
      <alignment horizontal="left" vertical="top" wrapText="1"/>
    </xf>
    <xf numFmtId="178" fontId="1" fillId="0" borderId="1" xfId="0" applyNumberFormat="1" applyFont="1" applyBorder="1" applyAlignment="1">
      <alignment horizontal="left" vertical="top" wrapText="1"/>
    </xf>
    <xf numFmtId="178" fontId="3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vertical="justify"/>
    </xf>
    <xf numFmtId="4" fontId="1" fillId="0" borderId="0" xfId="0" applyNumberFormat="1" applyFont="1" applyAlignment="1">
      <alignment vertical="justify"/>
    </xf>
    <xf numFmtId="0" fontId="1" fillId="0" borderId="4" xfId="0" applyFont="1" applyBorder="1" applyAlignment="1" applyProtection="1">
      <alignment horizontal="left" vertical="top" wrapText="1" shrinkToFit="1"/>
      <protection locked="0"/>
    </xf>
    <xf numFmtId="0" fontId="1" fillId="0" borderId="1" xfId="0" applyFont="1" applyBorder="1" applyAlignment="1" applyProtection="1">
      <alignment horizontal="center" vertical="top" wrapText="1" shrinkToFit="1"/>
      <protection locked="0"/>
    </xf>
    <xf numFmtId="0" fontId="1" fillId="0" borderId="4" xfId="0" applyFont="1" applyBorder="1" applyAlignment="1" applyProtection="1">
      <alignment horizontal="center" vertical="top" wrapText="1" shrinkToFit="1"/>
      <protection locked="0"/>
    </xf>
    <xf numFmtId="0" fontId="1" fillId="0" borderId="1" xfId="0" applyFont="1" applyBorder="1" applyAlignment="1">
      <alignment horizontal="left" vertical="top" wrapText="1" shrinkToFit="1"/>
    </xf>
    <xf numFmtId="0" fontId="1" fillId="0" borderId="1" xfId="0" applyFont="1" applyBorder="1" applyAlignment="1">
      <alignment horizontal="center" vertical="top" wrapText="1" shrinkToFit="1"/>
    </xf>
    <xf numFmtId="0" fontId="3" fillId="0" borderId="1" xfId="0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0" fontId="1" fillId="0" borderId="1" xfId="11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182" fontId="1" fillId="0" borderId="2" xfId="0" applyNumberFormat="1" applyFont="1" applyBorder="1" applyAlignment="1">
      <alignment horizontal="center" vertical="top" wrapText="1" shrinkToFit="1"/>
    </xf>
    <xf numFmtId="182" fontId="1" fillId="0" borderId="9" xfId="0" applyNumberFormat="1" applyFont="1" applyBorder="1" applyAlignment="1">
      <alignment horizontal="center" vertical="top" wrapText="1" shrinkToFit="1"/>
    </xf>
    <xf numFmtId="182" fontId="1" fillId="0" borderId="16" xfId="0" applyNumberFormat="1" applyFont="1" applyBorder="1" applyAlignment="1">
      <alignment horizontal="center" vertical="top" wrapText="1" shrinkToFit="1"/>
    </xf>
    <xf numFmtId="182" fontId="1" fillId="0" borderId="17" xfId="0" applyNumberFormat="1" applyFont="1" applyBorder="1" applyAlignment="1">
      <alignment horizontal="center" vertical="top" wrapText="1"/>
    </xf>
    <xf numFmtId="182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 applyProtection="1">
      <alignment horizontal="center" vertical="center"/>
      <protection locked="0"/>
    </xf>
    <xf numFmtId="4" fontId="1" fillId="0" borderId="1" xfId="0" applyNumberFormat="1" applyFont="1" applyBorder="1" applyAlignment="1">
      <alignment horizontal="center" vertical="top"/>
    </xf>
    <xf numFmtId="182" fontId="1" fillId="0" borderId="0" xfId="0" applyNumberFormat="1" applyFont="1" applyAlignment="1" applyProtection="1">
      <alignment horizontal="center" vertical="top"/>
      <protection locked="0"/>
    </xf>
    <xf numFmtId="182" fontId="1" fillId="0" borderId="18" xfId="0" applyNumberFormat="1" applyFont="1" applyBorder="1" applyAlignment="1">
      <alignment horizontal="center" vertical="top" wrapText="1"/>
    </xf>
    <xf numFmtId="178" fontId="1" fillId="0" borderId="0" xfId="0" applyNumberFormat="1" applyFont="1" applyAlignment="1">
      <alignment horizontal="left" vertical="top" wrapText="1"/>
    </xf>
    <xf numFmtId="0" fontId="3" fillId="0" borderId="1" xfId="0" applyFont="1" applyBorder="1" applyAlignment="1">
      <alignment vertical="center" wrapText="1"/>
    </xf>
    <xf numFmtId="182" fontId="3" fillId="0" borderId="2" xfId="0" applyNumberFormat="1" applyFont="1" applyBorder="1" applyAlignment="1">
      <alignment horizontal="center" vertical="center"/>
    </xf>
    <xf numFmtId="182" fontId="1" fillId="0" borderId="13" xfId="0" applyNumberFormat="1" applyFont="1" applyBorder="1" applyAlignment="1">
      <alignment horizontal="center" vertical="top"/>
    </xf>
    <xf numFmtId="182" fontId="1" fillId="0" borderId="2" xfId="0" applyNumberFormat="1" applyFont="1" applyBorder="1" applyAlignment="1">
      <alignment horizontal="center" vertical="top"/>
    </xf>
    <xf numFmtId="4" fontId="3" fillId="0" borderId="2" xfId="0" applyNumberFormat="1" applyFont="1" applyBorder="1" applyAlignment="1" applyProtection="1">
      <alignment horizontal="center" vertical="center"/>
      <protection locked="0"/>
    </xf>
    <xf numFmtId="4" fontId="1" fillId="0" borderId="2" xfId="0" applyNumberFormat="1" applyFont="1" applyBorder="1" applyAlignment="1">
      <alignment horizontal="center" vertical="top"/>
    </xf>
    <xf numFmtId="3" fontId="1" fillId="0" borderId="1" xfId="0" applyNumberFormat="1" applyFont="1" applyBorder="1" applyAlignment="1">
      <alignment horizontal="left" vertical="top" wrapText="1"/>
    </xf>
    <xf numFmtId="178" fontId="3" fillId="0" borderId="1" xfId="0" applyNumberFormat="1" applyFont="1" applyBorder="1" applyAlignment="1" applyProtection="1">
      <alignment horizontal="left" vertical="top" wrapText="1"/>
      <protection locked="0"/>
    </xf>
    <xf numFmtId="182" fontId="1" fillId="0" borderId="13" xfId="0" applyNumberFormat="1" applyFont="1" applyBorder="1" applyAlignment="1" applyProtection="1">
      <alignment horizontal="center" vertical="top"/>
      <protection locked="0"/>
    </xf>
    <xf numFmtId="182" fontId="1" fillId="0" borderId="2" xfId="0" applyNumberFormat="1" applyFont="1" applyBorder="1" applyAlignment="1" applyProtection="1">
      <alignment horizontal="center" vertical="top"/>
      <protection locked="0"/>
    </xf>
  </cellXfs>
  <cellStyles count="62">
    <cellStyle name="Обычный" xfId="0" builtinId="0"/>
    <cellStyle name="Финансовый 4" xfId="1"/>
    <cellStyle name="Финансовый 3 3" xfId="2"/>
    <cellStyle name="Финансовый 3 2 2" xfId="3"/>
    <cellStyle name="Финансовый 3 2" xfId="4"/>
    <cellStyle name="Финансовый 3" xfId="5"/>
    <cellStyle name="Финансовый 2 2 2" xfId="6"/>
    <cellStyle name="Финансовый 2 2" xfId="7"/>
    <cellStyle name="Финансовый 2 4" xfId="8"/>
    <cellStyle name="Финансовый 2" xfId="9"/>
    <cellStyle name="Обычный 5" xfId="10"/>
    <cellStyle name="Обычный 2 2" xfId="11"/>
    <cellStyle name="40% — Акцент6" xfId="12" builtinId="51"/>
    <cellStyle name="Акцент4" xfId="13" builtinId="41"/>
    <cellStyle name="20% — Акцент6" xfId="14" builtinId="50"/>
    <cellStyle name="Гиперссылка" xfId="15" builtinId="8"/>
    <cellStyle name="40% — Акцент5" xfId="16" builtinId="47"/>
    <cellStyle name="Акцент3" xfId="17" builtinId="37"/>
    <cellStyle name="20% — Акцент5" xfId="18" builtinId="46"/>
    <cellStyle name="Акцент2" xfId="19" builtinId="33"/>
    <cellStyle name="20% — Акцент4" xfId="20" builtinId="42"/>
    <cellStyle name="Заголовок 2" xfId="21" builtinId="17"/>
    <cellStyle name="60% — Акцент3" xfId="22" builtinId="40"/>
    <cellStyle name="Акцент1" xfId="23" builtinId="29"/>
    <cellStyle name="20% — Акцент3" xfId="24" builtinId="38"/>
    <cellStyle name="Заголовок 1" xfId="25" builtinId="16"/>
    <cellStyle name="Денежный" xfId="26" builtinId="4"/>
    <cellStyle name="60% — Акцент2" xfId="27" builtinId="36"/>
    <cellStyle name="Ввод" xfId="28" builtinId="20"/>
    <cellStyle name="Акцент6" xfId="29" builtinId="49"/>
    <cellStyle name="Процент" xfId="30" builtinId="5"/>
    <cellStyle name="40% — Акцент2" xfId="31" builtinId="35"/>
    <cellStyle name="20% — Акцент2" xfId="32" builtinId="34"/>
    <cellStyle name="Запятая" xfId="33" builtinId="3"/>
    <cellStyle name="Акцент5" xfId="34" builtinId="45"/>
    <cellStyle name="Нейтральный" xfId="35" builtinId="28"/>
    <cellStyle name="40% — Акцент1" xfId="36" builtinId="31"/>
    <cellStyle name="20% — Акцент1" xfId="37" builtinId="30"/>
    <cellStyle name="Открывавшаяся гиперссылка" xfId="38" builtinId="9"/>
    <cellStyle name="Связанная ячейка" xfId="39" builtinId="24"/>
    <cellStyle name="Проверить ячейку" xfId="40" builtinId="23"/>
    <cellStyle name="60% — Акцент5" xfId="41" builtinId="48"/>
    <cellStyle name="Заголовок 4" xfId="42" builtinId="19"/>
    <cellStyle name="Заголовок 3" xfId="43" builtinId="18"/>
    <cellStyle name="60% — Акцент4" xfId="44" builtinId="44"/>
    <cellStyle name="Финансовый 2 3" xfId="45"/>
    <cellStyle name="Плохой" xfId="46" builtinId="27"/>
    <cellStyle name="Вычисление" xfId="47" builtinId="22"/>
    <cellStyle name="60% — Акцент6" xfId="48" builtinId="52"/>
    <cellStyle name="Денежный [0]" xfId="49" builtinId="7"/>
    <cellStyle name="Пояснительный текст" xfId="50" builtinId="53"/>
    <cellStyle name="40% — Акцент3" xfId="51" builtinId="39"/>
    <cellStyle name="Заголовок" xfId="52" builtinId="15"/>
    <cellStyle name="Запятая [0]" xfId="53" builtinId="6"/>
    <cellStyle name="Итого" xfId="54" builtinId="25"/>
    <cellStyle name="Предупреждающий текст" xfId="55" builtinId="11"/>
    <cellStyle name="Примечание" xfId="56" builtinId="10"/>
    <cellStyle name="60% — Акцент1" xfId="57" builtinId="32"/>
    <cellStyle name="Обычный 2" xfId="58"/>
    <cellStyle name="Хороший" xfId="59" builtinId="26"/>
    <cellStyle name="40% — Акцент4" xfId="60" builtinId="43"/>
    <cellStyle name="Вывод" xfId="61" builtinId="2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7"/>
  <sheetViews>
    <sheetView tabSelected="1" view="pageBreakPreview" zoomScale="85" zoomScaleNormal="85" showRuler="0" topLeftCell="A10" workbookViewId="0">
      <selection activeCell="H14" sqref="H14:H20"/>
    </sheetView>
  </sheetViews>
  <sheetFormatPr defaultColWidth="12.8571428571429" defaultRowHeight="12.75"/>
  <cols>
    <col min="1" max="1" width="9.28571428571429" style="82" customWidth="1"/>
    <col min="2" max="2" width="37.7142857142857" style="83" customWidth="1"/>
    <col min="3" max="3" width="13" style="84" customWidth="1"/>
    <col min="4" max="5" width="6.71428571428571" style="84" customWidth="1"/>
    <col min="6" max="9" width="12.7142857142857" style="85" customWidth="1"/>
    <col min="10" max="10" width="160.428571428571" style="86" customWidth="1"/>
    <col min="11" max="11" width="133.571428571429" style="87" customWidth="1"/>
    <col min="12" max="16384" width="12.8571428571429" style="87"/>
  </cols>
  <sheetData>
    <row r="1" ht="54" customHeight="1" spans="1:11">
      <c r="A1" s="83"/>
      <c r="B1" s="84"/>
      <c r="E1" s="85"/>
      <c r="J1" s="71" t="s">
        <v>0</v>
      </c>
      <c r="K1" s="71"/>
    </row>
    <row r="2" ht="58.5" customHeight="1" spans="1:10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</row>
    <row r="3" ht="54" customHeight="1" spans="1:10">
      <c r="A3" s="89" t="s">
        <v>2</v>
      </c>
      <c r="B3" s="90" t="s">
        <v>3</v>
      </c>
      <c r="C3" s="90" t="s">
        <v>4</v>
      </c>
      <c r="D3" s="90" t="s">
        <v>5</v>
      </c>
      <c r="E3" s="90"/>
      <c r="F3" s="108" t="s">
        <v>6</v>
      </c>
      <c r="G3" s="108" t="s">
        <v>7</v>
      </c>
      <c r="H3" s="108" t="s">
        <v>8</v>
      </c>
      <c r="I3" s="134" t="s">
        <v>9</v>
      </c>
      <c r="J3" s="135" t="s">
        <v>10</v>
      </c>
    </row>
    <row r="4" ht="54" customHeight="1" spans="1:10">
      <c r="A4" s="89"/>
      <c r="B4" s="90"/>
      <c r="C4" s="90"/>
      <c r="D4" s="90" t="s">
        <v>11</v>
      </c>
      <c r="E4" s="90" t="s">
        <v>12</v>
      </c>
      <c r="F4" s="108"/>
      <c r="G4" s="108"/>
      <c r="H4" s="108"/>
      <c r="I4" s="134"/>
      <c r="J4" s="136"/>
    </row>
    <row r="5" ht="28.5" customHeight="1" spans="1:15">
      <c r="A5" s="91" t="s">
        <v>13</v>
      </c>
      <c r="B5" s="91"/>
      <c r="C5" s="91"/>
      <c r="D5" s="91"/>
      <c r="E5" s="91"/>
      <c r="F5" s="109"/>
      <c r="G5" s="110">
        <f>G6+G87+G93</f>
        <v>2687478.6</v>
      </c>
      <c r="H5" s="111">
        <f>H6+H87+H93</f>
        <v>2752736.4</v>
      </c>
      <c r="I5" s="111">
        <f>I6+I87+I93</f>
        <v>2787717.2</v>
      </c>
      <c r="J5" s="137"/>
      <c r="M5" s="160"/>
      <c r="N5" s="160"/>
      <c r="O5" s="160"/>
    </row>
    <row r="6" ht="23.25" customHeight="1" spans="1:15">
      <c r="A6" s="91" t="s">
        <v>14</v>
      </c>
      <c r="B6" s="91"/>
      <c r="C6" s="91"/>
      <c r="D6" s="91"/>
      <c r="E6" s="91"/>
      <c r="F6" s="109"/>
      <c r="G6" s="109">
        <f>G7+G13+G22</f>
        <v>1742699.4</v>
      </c>
      <c r="H6" s="109">
        <f>H7+H13+H22</f>
        <v>2051372.5</v>
      </c>
      <c r="I6" s="109">
        <f>I7+I13+I22</f>
        <v>2099890.2</v>
      </c>
      <c r="J6" s="137"/>
      <c r="M6" s="160"/>
      <c r="N6" s="160"/>
      <c r="O6" s="160"/>
    </row>
    <row r="7" ht="33.75" customHeight="1" spans="1:15">
      <c r="A7" s="91" t="s">
        <v>15</v>
      </c>
      <c r="B7" s="91"/>
      <c r="C7" s="91"/>
      <c r="D7" s="91"/>
      <c r="E7" s="91"/>
      <c r="F7" s="109"/>
      <c r="G7" s="110">
        <f>SUM(G8:G11)</f>
        <v>153478.7</v>
      </c>
      <c r="H7" s="110">
        <f>SUM(H8:H12)</f>
        <v>153478.7</v>
      </c>
      <c r="I7" s="111">
        <f>SUM(I8:I12)</f>
        <v>158084.7</v>
      </c>
      <c r="J7" s="138" t="s">
        <v>16</v>
      </c>
      <c r="M7" s="160"/>
      <c r="N7" s="160"/>
      <c r="O7" s="160"/>
    </row>
    <row r="8" ht="260.4" customHeight="1" spans="1:15">
      <c r="A8" s="92" t="s">
        <v>17</v>
      </c>
      <c r="B8" s="93" t="s">
        <v>18</v>
      </c>
      <c r="C8" s="94" t="s">
        <v>19</v>
      </c>
      <c r="D8" s="94" t="s">
        <v>20</v>
      </c>
      <c r="E8" s="94" t="s">
        <v>21</v>
      </c>
      <c r="F8" s="108">
        <v>190326.1</v>
      </c>
      <c r="G8" s="108">
        <v>60000</v>
      </c>
      <c r="H8" s="108"/>
      <c r="I8" s="134"/>
      <c r="J8" s="139" t="s">
        <v>22</v>
      </c>
      <c r="M8" s="160"/>
      <c r="N8" s="160"/>
      <c r="O8" s="160"/>
    </row>
    <row r="9" ht="141" customHeight="1" spans="1:15">
      <c r="A9" s="92"/>
      <c r="B9" s="93"/>
      <c r="C9" s="94"/>
      <c r="D9" s="94"/>
      <c r="E9" s="94"/>
      <c r="F9" s="108"/>
      <c r="G9" s="108"/>
      <c r="H9" s="108"/>
      <c r="I9" s="134"/>
      <c r="J9" s="48" t="s">
        <v>23</v>
      </c>
      <c r="M9" s="160"/>
      <c r="N9" s="160"/>
      <c r="O9" s="160"/>
    </row>
    <row r="10" ht="207" customHeight="1" spans="1:15">
      <c r="A10" s="95" t="s">
        <v>24</v>
      </c>
      <c r="B10" s="93" t="s">
        <v>25</v>
      </c>
      <c r="C10" s="94" t="s">
        <v>19</v>
      </c>
      <c r="D10" s="94" t="s">
        <v>26</v>
      </c>
      <c r="E10" s="94" t="s">
        <v>27</v>
      </c>
      <c r="F10" s="108">
        <v>258530.4</v>
      </c>
      <c r="G10" s="112">
        <v>93478.7</v>
      </c>
      <c r="H10" s="112">
        <v>100637.1</v>
      </c>
      <c r="I10" s="140"/>
      <c r="J10" s="141" t="s">
        <v>28</v>
      </c>
      <c r="M10" s="160"/>
      <c r="N10" s="160"/>
      <c r="O10" s="160"/>
    </row>
    <row r="11" ht="84" customHeight="1" spans="1:15">
      <c r="A11" s="95"/>
      <c r="B11" s="93"/>
      <c r="C11" s="94"/>
      <c r="D11" s="94"/>
      <c r="E11" s="94"/>
      <c r="F11" s="108"/>
      <c r="G11" s="112"/>
      <c r="H11" s="112"/>
      <c r="I11" s="140"/>
      <c r="J11" s="141" t="s">
        <v>29</v>
      </c>
      <c r="M11" s="160"/>
      <c r="N11" s="160"/>
      <c r="O11" s="160"/>
    </row>
    <row r="12" ht="66" customHeight="1" spans="1:15">
      <c r="A12" s="95" t="s">
        <v>30</v>
      </c>
      <c r="B12" s="93" t="s">
        <v>31</v>
      </c>
      <c r="C12" s="94" t="s">
        <v>19</v>
      </c>
      <c r="D12" s="94" t="s">
        <v>32</v>
      </c>
      <c r="E12" s="94" t="s">
        <v>33</v>
      </c>
      <c r="F12" s="108"/>
      <c r="G12" s="112"/>
      <c r="H12" s="112">
        <v>52841.6</v>
      </c>
      <c r="I12" s="140">
        <v>158084.7</v>
      </c>
      <c r="J12" s="142" t="s">
        <v>34</v>
      </c>
      <c r="M12" s="160"/>
      <c r="N12" s="160"/>
      <c r="O12" s="160"/>
    </row>
    <row r="13" ht="32.25" customHeight="1" spans="1:15">
      <c r="A13" s="91" t="s">
        <v>35</v>
      </c>
      <c r="B13" s="91"/>
      <c r="C13" s="91"/>
      <c r="D13" s="91"/>
      <c r="E13" s="91"/>
      <c r="F13" s="109"/>
      <c r="G13" s="113">
        <f>SUM(G14:G21)</f>
        <v>555744.8</v>
      </c>
      <c r="H13" s="113">
        <f>SUM(H14:H21)</f>
        <v>555744.8</v>
      </c>
      <c r="I13" s="143">
        <f>SUM(I14:I21)</f>
        <v>570144.5</v>
      </c>
      <c r="J13" s="144" t="s">
        <v>36</v>
      </c>
      <c r="M13" s="160"/>
      <c r="N13" s="160"/>
      <c r="O13" s="160"/>
    </row>
    <row r="14" ht="409.2" customHeight="1" spans="1:15">
      <c r="A14" s="92" t="s">
        <v>37</v>
      </c>
      <c r="B14" s="96" t="s">
        <v>38</v>
      </c>
      <c r="C14" s="97" t="s">
        <v>19</v>
      </c>
      <c r="D14" s="97" t="s">
        <v>26</v>
      </c>
      <c r="E14" s="97" t="s">
        <v>27</v>
      </c>
      <c r="F14" s="114">
        <v>1157485.7</v>
      </c>
      <c r="G14" s="115">
        <v>555744.8</v>
      </c>
      <c r="H14" s="116">
        <v>555744.8</v>
      </c>
      <c r="I14" s="145"/>
      <c r="J14" s="146" t="s">
        <v>39</v>
      </c>
      <c r="M14" s="160"/>
      <c r="N14" s="160"/>
      <c r="O14" s="160"/>
    </row>
    <row r="15" ht="268" customHeight="1" spans="1:15">
      <c r="A15" s="92"/>
      <c r="B15" s="98"/>
      <c r="C15" s="99"/>
      <c r="D15" s="99"/>
      <c r="E15" s="99"/>
      <c r="F15" s="117"/>
      <c r="G15" s="118"/>
      <c r="H15" s="116"/>
      <c r="I15" s="147"/>
      <c r="J15" s="100" t="s">
        <v>40</v>
      </c>
      <c r="M15" s="160"/>
      <c r="N15" s="160"/>
      <c r="O15" s="160"/>
    </row>
    <row r="16" ht="106.2" customHeight="1" spans="1:15">
      <c r="A16" s="92"/>
      <c r="B16" s="98"/>
      <c r="C16" s="99"/>
      <c r="D16" s="99"/>
      <c r="E16" s="99"/>
      <c r="F16" s="117"/>
      <c r="G16" s="118"/>
      <c r="H16" s="116"/>
      <c r="I16" s="147"/>
      <c r="J16" s="93" t="s">
        <v>41</v>
      </c>
      <c r="M16" s="160"/>
      <c r="N16" s="160"/>
      <c r="O16" s="160"/>
    </row>
    <row r="17" ht="76.5" spans="1:15">
      <c r="A17" s="92"/>
      <c r="B17" s="98"/>
      <c r="C17" s="99"/>
      <c r="D17" s="99"/>
      <c r="E17" s="99"/>
      <c r="F17" s="117"/>
      <c r="G17" s="118"/>
      <c r="H17" s="116"/>
      <c r="I17" s="147"/>
      <c r="J17" s="96" t="s">
        <v>42</v>
      </c>
      <c r="M17" s="160"/>
      <c r="N17" s="160"/>
      <c r="O17" s="160"/>
    </row>
    <row r="18" ht="51.6" customHeight="1" spans="1:15">
      <c r="A18" s="92"/>
      <c r="B18" s="98"/>
      <c r="C18" s="99"/>
      <c r="D18" s="99"/>
      <c r="E18" s="99"/>
      <c r="F18" s="117"/>
      <c r="G18" s="118"/>
      <c r="H18" s="116"/>
      <c r="I18" s="147"/>
      <c r="J18" s="148" t="s">
        <v>43</v>
      </c>
      <c r="M18" s="160"/>
      <c r="N18" s="160"/>
      <c r="O18" s="160"/>
    </row>
    <row r="19" ht="51" spans="1:15">
      <c r="A19" s="92"/>
      <c r="B19" s="98"/>
      <c r="C19" s="99"/>
      <c r="D19" s="99"/>
      <c r="E19" s="99"/>
      <c r="F19" s="117"/>
      <c r="G19" s="118"/>
      <c r="H19" s="116"/>
      <c r="I19" s="147"/>
      <c r="J19" s="149" t="s">
        <v>44</v>
      </c>
      <c r="M19" s="160"/>
      <c r="N19" s="160"/>
      <c r="O19" s="160"/>
    </row>
    <row r="20" ht="103.8" customHeight="1" spans="1:15">
      <c r="A20" s="92"/>
      <c r="B20" s="100"/>
      <c r="C20" s="101"/>
      <c r="D20" s="101"/>
      <c r="E20" s="101"/>
      <c r="F20" s="119"/>
      <c r="G20" s="120"/>
      <c r="H20" s="116"/>
      <c r="I20" s="150"/>
      <c r="J20" s="151" t="s">
        <v>45</v>
      </c>
      <c r="M20" s="160"/>
      <c r="N20" s="160"/>
      <c r="O20" s="160"/>
    </row>
    <row r="21" ht="102.75" customHeight="1" spans="1:15">
      <c r="A21" s="92" t="s">
        <v>46</v>
      </c>
      <c r="B21" s="93" t="s">
        <v>47</v>
      </c>
      <c r="C21" s="94" t="s">
        <v>19</v>
      </c>
      <c r="D21" s="94" t="s">
        <v>48</v>
      </c>
      <c r="E21" s="94" t="s">
        <v>49</v>
      </c>
      <c r="F21" s="121"/>
      <c r="G21" s="116"/>
      <c r="H21" s="116"/>
      <c r="I21" s="127">
        <v>570144.5</v>
      </c>
      <c r="J21" s="152" t="s">
        <v>50</v>
      </c>
      <c r="M21" s="160"/>
      <c r="N21" s="160"/>
      <c r="O21" s="160"/>
    </row>
    <row r="22" s="80" customFormat="1" ht="28.5" customHeight="1" spans="1:15">
      <c r="A22" s="91" t="s">
        <v>51</v>
      </c>
      <c r="B22" s="91"/>
      <c r="C22" s="91"/>
      <c r="D22" s="91"/>
      <c r="E22" s="91"/>
      <c r="F22" s="122"/>
      <c r="G22" s="123">
        <f>SUM(G23:G86)</f>
        <v>1033475.9</v>
      </c>
      <c r="H22" s="123">
        <f>SUM(H23:H86)</f>
        <v>1342149</v>
      </c>
      <c r="I22" s="153">
        <f>SUM(I23:I86)</f>
        <v>1371661</v>
      </c>
      <c r="J22" s="91" t="s">
        <v>52</v>
      </c>
      <c r="M22" s="160"/>
      <c r="N22" s="160"/>
      <c r="O22" s="160"/>
    </row>
    <row r="23" s="80" customFormat="1" ht="140.25" spans="1:15">
      <c r="A23" s="102" t="s">
        <v>53</v>
      </c>
      <c r="B23" s="96" t="s">
        <v>54</v>
      </c>
      <c r="C23" s="97" t="s">
        <v>19</v>
      </c>
      <c r="D23" s="97" t="s">
        <v>20</v>
      </c>
      <c r="E23" s="97" t="s">
        <v>21</v>
      </c>
      <c r="F23" s="124">
        <v>171000</v>
      </c>
      <c r="G23" s="115">
        <v>25415</v>
      </c>
      <c r="H23" s="115"/>
      <c r="I23" s="115"/>
      <c r="J23" s="154" t="s">
        <v>55</v>
      </c>
      <c r="K23" s="155"/>
      <c r="M23" s="160"/>
      <c r="N23" s="160"/>
      <c r="O23" s="160"/>
    </row>
    <row r="24" s="80" customFormat="1" ht="147" customHeight="1" spans="1:15">
      <c r="A24" s="103"/>
      <c r="B24" s="100"/>
      <c r="C24" s="101"/>
      <c r="D24" s="101"/>
      <c r="E24" s="101"/>
      <c r="F24" s="125"/>
      <c r="G24" s="120"/>
      <c r="H24" s="120"/>
      <c r="I24" s="120"/>
      <c r="J24" s="156" t="s">
        <v>56</v>
      </c>
      <c r="K24" s="155"/>
      <c r="M24" s="160"/>
      <c r="N24" s="160"/>
      <c r="O24" s="160"/>
    </row>
    <row r="25" s="80" customFormat="1" ht="140.25" spans="1:15">
      <c r="A25" s="102" t="s">
        <v>57</v>
      </c>
      <c r="B25" s="96" t="s">
        <v>58</v>
      </c>
      <c r="C25" s="97" t="s">
        <v>19</v>
      </c>
      <c r="D25" s="97" t="s">
        <v>20</v>
      </c>
      <c r="E25" s="97" t="s">
        <v>21</v>
      </c>
      <c r="F25" s="124">
        <v>106000</v>
      </c>
      <c r="G25" s="115">
        <v>26700</v>
      </c>
      <c r="H25" s="115"/>
      <c r="I25" s="115"/>
      <c r="J25" s="154" t="s">
        <v>59</v>
      </c>
      <c r="K25" s="155"/>
      <c r="M25" s="160"/>
      <c r="N25" s="160"/>
      <c r="O25" s="160"/>
    </row>
    <row r="26" s="80" customFormat="1" ht="191.25" spans="1:15">
      <c r="A26" s="103"/>
      <c r="B26" s="100"/>
      <c r="C26" s="101"/>
      <c r="D26" s="101"/>
      <c r="E26" s="101"/>
      <c r="F26" s="125"/>
      <c r="G26" s="120"/>
      <c r="H26" s="120"/>
      <c r="I26" s="120"/>
      <c r="J26" s="156" t="s">
        <v>60</v>
      </c>
      <c r="K26" s="155"/>
      <c r="M26" s="160"/>
      <c r="N26" s="160"/>
      <c r="O26" s="160"/>
    </row>
    <row r="27" s="80" customFormat="1" ht="165.75" spans="1:15">
      <c r="A27" s="92" t="s">
        <v>61</v>
      </c>
      <c r="B27" s="46" t="s">
        <v>62</v>
      </c>
      <c r="C27" s="94" t="s">
        <v>19</v>
      </c>
      <c r="D27" s="94" t="s">
        <v>20</v>
      </c>
      <c r="E27" s="94" t="s">
        <v>21</v>
      </c>
      <c r="F27" s="126">
        <v>54000</v>
      </c>
      <c r="G27" s="116">
        <v>5000</v>
      </c>
      <c r="H27" s="127"/>
      <c r="I27" s="116"/>
      <c r="J27" s="157" t="s">
        <v>63</v>
      </c>
      <c r="K27" s="155"/>
      <c r="M27" s="160"/>
      <c r="N27" s="160"/>
      <c r="O27" s="160"/>
    </row>
    <row r="28" s="80" customFormat="1" ht="176.45" customHeight="1" spans="1:15">
      <c r="A28" s="102" t="s">
        <v>64</v>
      </c>
      <c r="B28" s="96" t="s">
        <v>65</v>
      </c>
      <c r="C28" s="97" t="s">
        <v>19</v>
      </c>
      <c r="D28" s="97" t="s">
        <v>20</v>
      </c>
      <c r="E28" s="97" t="s">
        <v>21</v>
      </c>
      <c r="F28" s="124">
        <v>169000</v>
      </c>
      <c r="G28" s="115">
        <v>27657.5</v>
      </c>
      <c r="H28" s="115"/>
      <c r="I28" s="115"/>
      <c r="J28" s="154" t="s">
        <v>66</v>
      </c>
      <c r="K28" s="155"/>
      <c r="M28" s="160"/>
      <c r="N28" s="160"/>
      <c r="O28" s="160"/>
    </row>
    <row r="29" s="80" customFormat="1" ht="178.5" spans="1:15">
      <c r="A29" s="103"/>
      <c r="B29" s="100"/>
      <c r="C29" s="101"/>
      <c r="D29" s="101"/>
      <c r="E29" s="101"/>
      <c r="F29" s="125"/>
      <c r="G29" s="118"/>
      <c r="H29" s="120"/>
      <c r="I29" s="120"/>
      <c r="J29" s="156" t="s">
        <v>67</v>
      </c>
      <c r="K29" s="155"/>
      <c r="M29" s="160"/>
      <c r="N29" s="160"/>
      <c r="O29" s="160"/>
    </row>
    <row r="30" s="80" customFormat="1" ht="140.25" spans="1:15">
      <c r="A30" s="102" t="s">
        <v>68</v>
      </c>
      <c r="B30" s="97" t="s">
        <v>69</v>
      </c>
      <c r="C30" s="97" t="s">
        <v>19</v>
      </c>
      <c r="D30" s="97" t="s">
        <v>20</v>
      </c>
      <c r="E30" s="97" t="s">
        <v>21</v>
      </c>
      <c r="F30" s="124">
        <v>333441</v>
      </c>
      <c r="G30" s="118">
        <v>22425</v>
      </c>
      <c r="H30" s="115"/>
      <c r="I30" s="115"/>
      <c r="J30" s="154" t="s">
        <v>70</v>
      </c>
      <c r="K30" s="155"/>
      <c r="M30" s="160"/>
      <c r="N30" s="160"/>
      <c r="O30" s="160"/>
    </row>
    <row r="31" s="80" customFormat="1" ht="153" spans="1:15">
      <c r="A31" s="103"/>
      <c r="B31" s="101"/>
      <c r="C31" s="101"/>
      <c r="D31" s="101"/>
      <c r="E31" s="101"/>
      <c r="F31" s="125"/>
      <c r="G31" s="120"/>
      <c r="H31" s="120"/>
      <c r="I31" s="120"/>
      <c r="J31" s="156" t="s">
        <v>71</v>
      </c>
      <c r="K31" s="155"/>
      <c r="M31" s="160"/>
      <c r="N31" s="160"/>
      <c r="O31" s="160"/>
    </row>
    <row r="32" s="80" customFormat="1" ht="229.5" spans="1:15">
      <c r="A32" s="102" t="s">
        <v>72</v>
      </c>
      <c r="B32" s="97" t="s">
        <v>73</v>
      </c>
      <c r="C32" s="97" t="s">
        <v>19</v>
      </c>
      <c r="D32" s="97" t="s">
        <v>20</v>
      </c>
      <c r="E32" s="97" t="s">
        <v>21</v>
      </c>
      <c r="F32" s="124">
        <v>432928.5</v>
      </c>
      <c r="G32" s="115">
        <v>104985.1</v>
      </c>
      <c r="H32" s="115"/>
      <c r="I32" s="115"/>
      <c r="J32" s="154" t="s">
        <v>74</v>
      </c>
      <c r="K32" s="155"/>
      <c r="M32" s="160"/>
      <c r="N32" s="160"/>
      <c r="O32" s="160"/>
    </row>
    <row r="33" s="80" customFormat="1" ht="234" customHeight="1" spans="1:15">
      <c r="A33" s="104"/>
      <c r="B33" s="99"/>
      <c r="C33" s="99"/>
      <c r="D33" s="99"/>
      <c r="E33" s="99"/>
      <c r="F33" s="128"/>
      <c r="G33" s="118"/>
      <c r="H33" s="118"/>
      <c r="I33" s="118"/>
      <c r="J33" s="154" t="s">
        <v>75</v>
      </c>
      <c r="K33" s="155"/>
      <c r="M33" s="160"/>
      <c r="N33" s="160"/>
      <c r="O33" s="160"/>
    </row>
    <row r="34" s="80" customFormat="1" ht="231.6" customHeight="1" spans="1:15">
      <c r="A34" s="104"/>
      <c r="B34" s="99"/>
      <c r="C34" s="99"/>
      <c r="D34" s="99"/>
      <c r="E34" s="99"/>
      <c r="F34" s="128"/>
      <c r="G34" s="118"/>
      <c r="H34" s="118"/>
      <c r="I34" s="118"/>
      <c r="J34" s="154" t="s">
        <v>76</v>
      </c>
      <c r="K34" s="155"/>
      <c r="M34" s="160"/>
      <c r="N34" s="160"/>
      <c r="O34" s="160"/>
    </row>
    <row r="35" s="80" customFormat="1" ht="105" customHeight="1" spans="1:15">
      <c r="A35" s="103"/>
      <c r="B35" s="101"/>
      <c r="C35" s="101"/>
      <c r="D35" s="101"/>
      <c r="E35" s="101"/>
      <c r="F35" s="125"/>
      <c r="G35" s="120"/>
      <c r="H35" s="120"/>
      <c r="I35" s="120"/>
      <c r="J35" s="156" t="s">
        <v>77</v>
      </c>
      <c r="K35" s="155"/>
      <c r="M35" s="160"/>
      <c r="N35" s="160"/>
      <c r="O35" s="160"/>
    </row>
    <row r="36" s="80" customFormat="1" ht="181.8" customHeight="1" spans="1:15">
      <c r="A36" s="92" t="s">
        <v>78</v>
      </c>
      <c r="B36" s="93" t="s">
        <v>79</v>
      </c>
      <c r="C36" s="94" t="s">
        <v>19</v>
      </c>
      <c r="D36" s="94" t="s">
        <v>26</v>
      </c>
      <c r="E36" s="94" t="s">
        <v>27</v>
      </c>
      <c r="F36" s="126">
        <v>85000</v>
      </c>
      <c r="G36" s="116">
        <v>26162.5</v>
      </c>
      <c r="H36" s="127">
        <v>20000</v>
      </c>
      <c r="I36" s="116"/>
      <c r="J36" s="157" t="s">
        <v>80</v>
      </c>
      <c r="K36" s="158"/>
      <c r="M36" s="160"/>
      <c r="N36" s="160"/>
      <c r="O36" s="160"/>
    </row>
    <row r="37" s="80" customFormat="1" ht="178.5" spans="1:15">
      <c r="A37" s="92" t="s">
        <v>81</v>
      </c>
      <c r="B37" s="93" t="s">
        <v>82</v>
      </c>
      <c r="C37" s="94" t="s">
        <v>19</v>
      </c>
      <c r="D37" s="94" t="s">
        <v>26</v>
      </c>
      <c r="E37" s="94" t="s">
        <v>27</v>
      </c>
      <c r="F37" s="126">
        <v>50000</v>
      </c>
      <c r="G37" s="129">
        <f>25000-6312.5</f>
        <v>18687.5</v>
      </c>
      <c r="H37" s="127">
        <v>10000</v>
      </c>
      <c r="I37" s="116"/>
      <c r="J37" s="157" t="s">
        <v>83</v>
      </c>
      <c r="K37" s="155"/>
      <c r="M37" s="160"/>
      <c r="N37" s="160"/>
      <c r="O37" s="160"/>
    </row>
    <row r="38" s="80" customFormat="1" ht="183" customHeight="1" spans="1:15">
      <c r="A38" s="92" t="s">
        <v>84</v>
      </c>
      <c r="B38" s="105" t="s">
        <v>85</v>
      </c>
      <c r="C38" s="106" t="s">
        <v>86</v>
      </c>
      <c r="D38" s="107" t="s">
        <v>87</v>
      </c>
      <c r="E38" s="107" t="s">
        <v>88</v>
      </c>
      <c r="F38" s="116">
        <v>30000</v>
      </c>
      <c r="G38" s="130">
        <f t="shared" ref="G38:G39" si="0">11212.5+5000</f>
        <v>16212.5</v>
      </c>
      <c r="H38" s="131">
        <v>10000</v>
      </c>
      <c r="I38" s="159"/>
      <c r="J38" s="157" t="s">
        <v>89</v>
      </c>
      <c r="K38" s="155"/>
      <c r="M38" s="160"/>
      <c r="N38" s="160"/>
      <c r="O38" s="160"/>
    </row>
    <row r="39" s="80" customFormat="1" ht="181.8" customHeight="1" spans="1:15">
      <c r="A39" s="92" t="s">
        <v>90</v>
      </c>
      <c r="B39" s="105" t="s">
        <v>91</v>
      </c>
      <c r="C39" s="106" t="s">
        <v>86</v>
      </c>
      <c r="D39" s="107" t="s">
        <v>87</v>
      </c>
      <c r="E39" s="107" t="s">
        <v>88</v>
      </c>
      <c r="F39" s="116">
        <v>35000</v>
      </c>
      <c r="G39" s="130">
        <f t="shared" si="0"/>
        <v>16212.5</v>
      </c>
      <c r="H39" s="131">
        <v>15000</v>
      </c>
      <c r="I39" s="159"/>
      <c r="J39" s="157" t="s">
        <v>92</v>
      </c>
      <c r="K39" s="155"/>
      <c r="M39" s="160"/>
      <c r="N39" s="160"/>
      <c r="O39" s="160"/>
    </row>
    <row r="40" s="80" customFormat="1" ht="206.45" customHeight="1" spans="1:15">
      <c r="A40" s="92" t="s">
        <v>93</v>
      </c>
      <c r="B40" s="105" t="s">
        <v>94</v>
      </c>
      <c r="C40" s="106" t="s">
        <v>86</v>
      </c>
      <c r="D40" s="107" t="s">
        <v>87</v>
      </c>
      <c r="E40" s="107" t="s">
        <v>95</v>
      </c>
      <c r="F40" s="116">
        <v>50000</v>
      </c>
      <c r="G40" s="130">
        <f>14950+5000</f>
        <v>19950</v>
      </c>
      <c r="H40" s="131">
        <v>15000</v>
      </c>
      <c r="I40" s="70">
        <v>10000</v>
      </c>
      <c r="J40" s="157" t="s">
        <v>96</v>
      </c>
      <c r="K40" s="155"/>
      <c r="M40" s="160"/>
      <c r="N40" s="160"/>
      <c r="O40" s="160"/>
    </row>
    <row r="41" s="80" customFormat="1" ht="134.4" customHeight="1" spans="1:15">
      <c r="A41" s="92" t="s">
        <v>97</v>
      </c>
      <c r="B41" s="93" t="s">
        <v>98</v>
      </c>
      <c r="C41" s="94" t="s">
        <v>19</v>
      </c>
      <c r="D41" s="94" t="s">
        <v>26</v>
      </c>
      <c r="E41" s="132" t="s">
        <v>99</v>
      </c>
      <c r="F41" s="126">
        <v>10000</v>
      </c>
      <c r="G41" s="129">
        <f>5000-1262.5</f>
        <v>3737.5</v>
      </c>
      <c r="H41" s="127"/>
      <c r="I41" s="116"/>
      <c r="J41" s="157" t="s">
        <v>100</v>
      </c>
      <c r="K41" s="155"/>
      <c r="M41" s="160"/>
      <c r="N41" s="160"/>
      <c r="O41" s="160"/>
    </row>
    <row r="42" s="80" customFormat="1" ht="201" customHeight="1" spans="1:15">
      <c r="A42" s="92" t="s">
        <v>101</v>
      </c>
      <c r="B42" s="93" t="s">
        <v>102</v>
      </c>
      <c r="C42" s="94" t="s">
        <v>19</v>
      </c>
      <c r="D42" s="94" t="s">
        <v>26</v>
      </c>
      <c r="E42" s="94" t="s">
        <v>27</v>
      </c>
      <c r="F42" s="126">
        <v>45893.3</v>
      </c>
      <c r="G42" s="129">
        <v>20000</v>
      </c>
      <c r="H42" s="127">
        <v>10000</v>
      </c>
      <c r="I42" s="116"/>
      <c r="J42" s="157" t="s">
        <v>103</v>
      </c>
      <c r="K42" s="155"/>
      <c r="M42" s="160"/>
      <c r="N42" s="160"/>
      <c r="O42" s="160"/>
    </row>
    <row r="43" s="80" customFormat="1" ht="195" customHeight="1" spans="1:15">
      <c r="A43" s="92" t="s">
        <v>104</v>
      </c>
      <c r="B43" s="93" t="s">
        <v>105</v>
      </c>
      <c r="C43" s="94" t="s">
        <v>19</v>
      </c>
      <c r="D43" s="94" t="s">
        <v>26</v>
      </c>
      <c r="E43" s="94" t="s">
        <v>27</v>
      </c>
      <c r="F43" s="126">
        <v>60000</v>
      </c>
      <c r="G43" s="129">
        <f>25000-6312.5</f>
        <v>18687.5</v>
      </c>
      <c r="H43" s="127">
        <v>20000</v>
      </c>
      <c r="I43" s="116"/>
      <c r="J43" s="157" t="s">
        <v>106</v>
      </c>
      <c r="K43" s="155"/>
      <c r="M43" s="160"/>
      <c r="N43" s="160"/>
      <c r="O43" s="160"/>
    </row>
    <row r="44" s="80" customFormat="1" ht="123" customHeight="1" spans="1:15">
      <c r="A44" s="92" t="s">
        <v>107</v>
      </c>
      <c r="B44" s="105" t="s">
        <v>108</v>
      </c>
      <c r="C44" s="106" t="s">
        <v>86</v>
      </c>
      <c r="D44" s="107" t="s">
        <v>87</v>
      </c>
      <c r="E44" s="107" t="s">
        <v>109</v>
      </c>
      <c r="F44" s="116">
        <v>7275.1</v>
      </c>
      <c r="G44" s="130">
        <v>3569.4</v>
      </c>
      <c r="H44" s="131">
        <v>2500</v>
      </c>
      <c r="I44" s="159"/>
      <c r="J44" s="157" t="s">
        <v>110</v>
      </c>
      <c r="K44" s="155"/>
      <c r="M44" s="160"/>
      <c r="N44" s="160"/>
      <c r="O44" s="160"/>
    </row>
    <row r="45" s="80" customFormat="1" ht="105" customHeight="1" spans="1:15">
      <c r="A45" s="92" t="s">
        <v>111</v>
      </c>
      <c r="B45" s="105" t="s">
        <v>112</v>
      </c>
      <c r="C45" s="106" t="s">
        <v>86</v>
      </c>
      <c r="D45" s="107" t="s">
        <v>87</v>
      </c>
      <c r="E45" s="107" t="s">
        <v>109</v>
      </c>
      <c r="F45" s="116">
        <v>7500</v>
      </c>
      <c r="G45" s="130">
        <v>3737.5</v>
      </c>
      <c r="H45" s="131">
        <v>2500</v>
      </c>
      <c r="I45" s="159"/>
      <c r="J45" s="157" t="s">
        <v>113</v>
      </c>
      <c r="K45" s="155"/>
      <c r="M45" s="160"/>
      <c r="N45" s="160"/>
      <c r="O45" s="160"/>
    </row>
    <row r="46" s="80" customFormat="1" ht="205.5" customHeight="1" spans="1:15">
      <c r="A46" s="92" t="s">
        <v>114</v>
      </c>
      <c r="B46" s="105" t="s">
        <v>115</v>
      </c>
      <c r="C46" s="106" t="s">
        <v>86</v>
      </c>
      <c r="D46" s="107" t="s">
        <v>87</v>
      </c>
      <c r="E46" s="107" t="s">
        <v>95</v>
      </c>
      <c r="F46" s="116">
        <v>68646.1</v>
      </c>
      <c r="G46" s="130">
        <f>18687.5+3646.1</f>
        <v>22333.6</v>
      </c>
      <c r="H46" s="131">
        <f>40000-20000</f>
        <v>20000</v>
      </c>
      <c r="I46" s="70">
        <v>20000</v>
      </c>
      <c r="J46" s="157" t="s">
        <v>116</v>
      </c>
      <c r="K46" s="155"/>
      <c r="M46" s="160"/>
      <c r="N46" s="160"/>
      <c r="O46" s="160"/>
    </row>
    <row r="47" s="80" customFormat="1" ht="127.5" spans="1:15">
      <c r="A47" s="92" t="s">
        <v>117</v>
      </c>
      <c r="B47" s="93" t="s">
        <v>118</v>
      </c>
      <c r="C47" s="94" t="s">
        <v>19</v>
      </c>
      <c r="D47" s="94" t="s">
        <v>26</v>
      </c>
      <c r="E47" s="94" t="s">
        <v>21</v>
      </c>
      <c r="F47" s="126">
        <v>15000</v>
      </c>
      <c r="G47" s="129">
        <v>5000</v>
      </c>
      <c r="H47" s="127"/>
      <c r="I47" s="116"/>
      <c r="J47" s="157" t="s">
        <v>119</v>
      </c>
      <c r="K47" s="158"/>
      <c r="M47" s="160"/>
      <c r="N47" s="160"/>
      <c r="O47" s="160"/>
    </row>
    <row r="48" s="80" customFormat="1" ht="162.4" customHeight="1" spans="1:15">
      <c r="A48" s="92" t="s">
        <v>120</v>
      </c>
      <c r="B48" s="93" t="s">
        <v>121</v>
      </c>
      <c r="C48" s="94" t="s">
        <v>19</v>
      </c>
      <c r="D48" s="94" t="s">
        <v>26</v>
      </c>
      <c r="E48" s="94" t="s">
        <v>21</v>
      </c>
      <c r="F48" s="126">
        <v>38551.7</v>
      </c>
      <c r="G48" s="129">
        <v>15000</v>
      </c>
      <c r="H48" s="127"/>
      <c r="I48" s="116"/>
      <c r="J48" s="157" t="s">
        <v>122</v>
      </c>
      <c r="K48" s="155"/>
      <c r="M48" s="160"/>
      <c r="N48" s="160"/>
      <c r="O48" s="160"/>
    </row>
    <row r="49" s="80" customFormat="1" ht="193.8" customHeight="1" spans="1:15">
      <c r="A49" s="92" t="s">
        <v>123</v>
      </c>
      <c r="B49" s="93" t="s">
        <v>124</v>
      </c>
      <c r="C49" s="94" t="s">
        <v>19</v>
      </c>
      <c r="D49" s="94" t="s">
        <v>26</v>
      </c>
      <c r="E49" s="94" t="s">
        <v>27</v>
      </c>
      <c r="F49" s="126">
        <v>46000</v>
      </c>
      <c r="G49" s="129">
        <f>20000-5050</f>
        <v>14950</v>
      </c>
      <c r="H49" s="127">
        <v>10000</v>
      </c>
      <c r="I49" s="116"/>
      <c r="J49" s="157" t="s">
        <v>125</v>
      </c>
      <c r="K49" s="155"/>
      <c r="M49" s="160"/>
      <c r="N49" s="160"/>
      <c r="O49" s="160"/>
    </row>
    <row r="50" s="80" customFormat="1" ht="201.4" customHeight="1" spans="1:15">
      <c r="A50" s="92" t="s">
        <v>126</v>
      </c>
      <c r="B50" s="93" t="s">
        <v>127</v>
      </c>
      <c r="C50" s="94" t="s">
        <v>19</v>
      </c>
      <c r="D50" s="94" t="s">
        <v>26</v>
      </c>
      <c r="E50" s="94" t="s">
        <v>27</v>
      </c>
      <c r="F50" s="126">
        <v>82000</v>
      </c>
      <c r="G50" s="129">
        <v>35000</v>
      </c>
      <c r="H50" s="127">
        <v>20000</v>
      </c>
      <c r="I50" s="116"/>
      <c r="J50" s="157" t="s">
        <v>128</v>
      </c>
      <c r="K50" s="155"/>
      <c r="M50" s="160"/>
      <c r="N50" s="160"/>
      <c r="O50" s="160"/>
    </row>
    <row r="51" s="80" customFormat="1" ht="183.75" customHeight="1" spans="1:15">
      <c r="A51" s="92" t="s">
        <v>129</v>
      </c>
      <c r="B51" s="93" t="s">
        <v>130</v>
      </c>
      <c r="C51" s="94" t="s">
        <v>19</v>
      </c>
      <c r="D51" s="94" t="s">
        <v>26</v>
      </c>
      <c r="E51" s="94" t="s">
        <v>27</v>
      </c>
      <c r="F51" s="126">
        <v>40000</v>
      </c>
      <c r="G51" s="129">
        <f>15000-3787.5</f>
        <v>11212.5</v>
      </c>
      <c r="H51" s="127">
        <v>10000</v>
      </c>
      <c r="I51" s="116"/>
      <c r="J51" s="157" t="s">
        <v>131</v>
      </c>
      <c r="K51" s="155"/>
      <c r="M51" s="160"/>
      <c r="N51" s="160"/>
      <c r="O51" s="160"/>
    </row>
    <row r="52" s="80" customFormat="1" ht="199.8" customHeight="1" spans="1:15">
      <c r="A52" s="92" t="s">
        <v>132</v>
      </c>
      <c r="B52" s="93" t="s">
        <v>133</v>
      </c>
      <c r="C52" s="94" t="s">
        <v>19</v>
      </c>
      <c r="D52" s="94" t="s">
        <v>26</v>
      </c>
      <c r="E52" s="94" t="s">
        <v>27</v>
      </c>
      <c r="F52" s="126">
        <v>85000</v>
      </c>
      <c r="G52" s="129">
        <v>33000</v>
      </c>
      <c r="H52" s="127">
        <v>17000</v>
      </c>
      <c r="I52" s="116"/>
      <c r="J52" s="157" t="s">
        <v>134</v>
      </c>
      <c r="K52" s="155"/>
      <c r="M52" s="160"/>
      <c r="N52" s="160"/>
      <c r="O52" s="160"/>
    </row>
    <row r="53" s="80" customFormat="1" ht="150" customHeight="1" spans="1:15">
      <c r="A53" s="92" t="s">
        <v>135</v>
      </c>
      <c r="B53" s="105" t="s">
        <v>136</v>
      </c>
      <c r="C53" s="106" t="s">
        <v>86</v>
      </c>
      <c r="D53" s="107" t="s">
        <v>87</v>
      </c>
      <c r="E53" s="107" t="s">
        <v>109</v>
      </c>
      <c r="F53" s="116">
        <v>7500</v>
      </c>
      <c r="G53" s="130">
        <v>3737.5</v>
      </c>
      <c r="H53" s="131">
        <v>2500</v>
      </c>
      <c r="I53" s="159"/>
      <c r="J53" s="157" t="s">
        <v>137</v>
      </c>
      <c r="K53" s="155"/>
      <c r="M53" s="160"/>
      <c r="N53" s="160"/>
      <c r="O53" s="160"/>
    </row>
    <row r="54" s="80" customFormat="1" ht="142.5" customHeight="1" spans="1:15">
      <c r="A54" s="92" t="s">
        <v>138</v>
      </c>
      <c r="B54" s="105" t="s">
        <v>139</v>
      </c>
      <c r="C54" s="106" t="s">
        <v>86</v>
      </c>
      <c r="D54" s="107" t="s">
        <v>87</v>
      </c>
      <c r="E54" s="107" t="s">
        <v>109</v>
      </c>
      <c r="F54" s="116">
        <v>5000</v>
      </c>
      <c r="G54" s="130">
        <v>1868.7</v>
      </c>
      <c r="H54" s="131">
        <v>2500</v>
      </c>
      <c r="I54" s="159"/>
      <c r="J54" s="157" t="s">
        <v>140</v>
      </c>
      <c r="K54" s="155"/>
      <c r="M54" s="160"/>
      <c r="N54" s="160"/>
      <c r="O54" s="160"/>
    </row>
    <row r="55" s="80" customFormat="1" ht="149.25" customHeight="1" spans="1:15">
      <c r="A55" s="92" t="s">
        <v>141</v>
      </c>
      <c r="B55" s="105" t="s">
        <v>142</v>
      </c>
      <c r="C55" s="106" t="s">
        <v>86</v>
      </c>
      <c r="D55" s="107" t="s">
        <v>87</v>
      </c>
      <c r="E55" s="107" t="s">
        <v>109</v>
      </c>
      <c r="F55" s="116">
        <v>5000</v>
      </c>
      <c r="G55" s="130">
        <v>1868.7</v>
      </c>
      <c r="H55" s="131">
        <v>2500</v>
      </c>
      <c r="I55" s="159"/>
      <c r="J55" s="157" t="s">
        <v>143</v>
      </c>
      <c r="K55" s="155"/>
      <c r="M55" s="160"/>
      <c r="N55" s="160"/>
      <c r="O55" s="160"/>
    </row>
    <row r="56" s="81" customFormat="1" ht="127.5" spans="1:15">
      <c r="A56" s="92" t="s">
        <v>144</v>
      </c>
      <c r="B56" s="105" t="s">
        <v>145</v>
      </c>
      <c r="C56" s="106" t="s">
        <v>86</v>
      </c>
      <c r="D56" s="107" t="s">
        <v>87</v>
      </c>
      <c r="E56" s="107" t="s">
        <v>109</v>
      </c>
      <c r="F56" s="116">
        <v>5000</v>
      </c>
      <c r="G56" s="130">
        <v>1868.7</v>
      </c>
      <c r="H56" s="131">
        <v>2500</v>
      </c>
      <c r="I56" s="159"/>
      <c r="J56" s="157" t="s">
        <v>143</v>
      </c>
      <c r="K56" s="155"/>
      <c r="L56" s="80"/>
      <c r="M56" s="160"/>
      <c r="N56" s="160"/>
      <c r="O56" s="160"/>
    </row>
    <row r="57" s="80" customFormat="1" ht="140.25" spans="1:15">
      <c r="A57" s="92" t="s">
        <v>146</v>
      </c>
      <c r="B57" s="105" t="s">
        <v>147</v>
      </c>
      <c r="C57" s="106" t="s">
        <v>86</v>
      </c>
      <c r="D57" s="107" t="s">
        <v>87</v>
      </c>
      <c r="E57" s="107" t="s">
        <v>88</v>
      </c>
      <c r="F57" s="116">
        <v>35000</v>
      </c>
      <c r="G57" s="130">
        <v>11212.5</v>
      </c>
      <c r="H57" s="131">
        <f>15000+5000</f>
        <v>20000</v>
      </c>
      <c r="I57" s="159"/>
      <c r="J57" s="157" t="s">
        <v>148</v>
      </c>
      <c r="K57" s="155"/>
      <c r="M57" s="160"/>
      <c r="N57" s="160"/>
      <c r="O57" s="160"/>
    </row>
    <row r="58" s="80" customFormat="1" ht="127.5" spans="1:15">
      <c r="A58" s="92" t="s">
        <v>149</v>
      </c>
      <c r="B58" s="105" t="s">
        <v>150</v>
      </c>
      <c r="C58" s="106" t="s">
        <v>86</v>
      </c>
      <c r="D58" s="107" t="s">
        <v>87</v>
      </c>
      <c r="E58" s="107" t="s">
        <v>109</v>
      </c>
      <c r="F58" s="116">
        <v>7500</v>
      </c>
      <c r="G58" s="130">
        <v>3737.5</v>
      </c>
      <c r="H58" s="131">
        <v>2500</v>
      </c>
      <c r="I58" s="159"/>
      <c r="J58" s="157" t="s">
        <v>151</v>
      </c>
      <c r="K58" s="155"/>
      <c r="M58" s="160"/>
      <c r="N58" s="160"/>
      <c r="O58" s="160"/>
    </row>
    <row r="59" s="80" customFormat="1" ht="184.5" customHeight="1" spans="1:15">
      <c r="A59" s="92" t="s">
        <v>152</v>
      </c>
      <c r="B59" s="105" t="s">
        <v>153</v>
      </c>
      <c r="C59" s="106" t="s">
        <v>86</v>
      </c>
      <c r="D59" s="107" t="s">
        <v>87</v>
      </c>
      <c r="E59" s="107" t="s">
        <v>88</v>
      </c>
      <c r="F59" s="116">
        <v>25000</v>
      </c>
      <c r="G59" s="130">
        <f>7475+5000</f>
        <v>12475</v>
      </c>
      <c r="H59" s="131">
        <v>10000</v>
      </c>
      <c r="I59" s="159"/>
      <c r="J59" s="157" t="s">
        <v>154</v>
      </c>
      <c r="K59" s="155"/>
      <c r="M59" s="160"/>
      <c r="N59" s="160"/>
      <c r="O59" s="160"/>
    </row>
    <row r="60" s="80" customFormat="1" ht="118.5" customHeight="1" spans="1:15">
      <c r="A60" s="92" t="s">
        <v>155</v>
      </c>
      <c r="B60" s="93" t="s">
        <v>156</v>
      </c>
      <c r="C60" s="94" t="s">
        <v>19</v>
      </c>
      <c r="D60" s="94" t="s">
        <v>26</v>
      </c>
      <c r="E60" s="132" t="s">
        <v>99</v>
      </c>
      <c r="F60" s="126">
        <v>10000</v>
      </c>
      <c r="G60" s="129">
        <f t="shared" ref="G60:G61" si="1">4000-1010</f>
        <v>2990</v>
      </c>
      <c r="H60" s="127"/>
      <c r="I60" s="116"/>
      <c r="J60" s="157" t="s">
        <v>157</v>
      </c>
      <c r="K60" s="155"/>
      <c r="M60" s="160"/>
      <c r="N60" s="160"/>
      <c r="O60" s="160"/>
    </row>
    <row r="61" s="80" customFormat="1" ht="115.5" customHeight="1" spans="1:15">
      <c r="A61" s="92" t="s">
        <v>158</v>
      </c>
      <c r="B61" s="93" t="s">
        <v>159</v>
      </c>
      <c r="C61" s="94" t="s">
        <v>19</v>
      </c>
      <c r="D61" s="94" t="s">
        <v>26</v>
      </c>
      <c r="E61" s="132" t="s">
        <v>99</v>
      </c>
      <c r="F61" s="126">
        <v>10000</v>
      </c>
      <c r="G61" s="129">
        <f t="shared" si="1"/>
        <v>2990</v>
      </c>
      <c r="H61" s="127"/>
      <c r="I61" s="116"/>
      <c r="J61" s="157" t="s">
        <v>160</v>
      </c>
      <c r="K61" s="155"/>
      <c r="M61" s="160"/>
      <c r="N61" s="160"/>
      <c r="O61" s="160"/>
    </row>
    <row r="62" s="80" customFormat="1" ht="173.25" customHeight="1" spans="1:15">
      <c r="A62" s="92" t="s">
        <v>161</v>
      </c>
      <c r="B62" s="93" t="s">
        <v>162</v>
      </c>
      <c r="C62" s="94" t="s">
        <v>19</v>
      </c>
      <c r="D62" s="94" t="s">
        <v>26</v>
      </c>
      <c r="E62" s="94" t="s">
        <v>27</v>
      </c>
      <c r="F62" s="126">
        <v>90000</v>
      </c>
      <c r="G62" s="133">
        <f t="shared" ref="G62:G63" si="2">35000-8837.5</f>
        <v>26162.5</v>
      </c>
      <c r="H62" s="127">
        <v>25000</v>
      </c>
      <c r="I62" s="116"/>
      <c r="J62" s="157" t="s">
        <v>163</v>
      </c>
      <c r="K62" s="155"/>
      <c r="M62" s="160"/>
      <c r="N62" s="160"/>
      <c r="O62" s="160"/>
    </row>
    <row r="63" s="80" customFormat="1" ht="170.25" customHeight="1" spans="1:15">
      <c r="A63" s="92" t="s">
        <v>164</v>
      </c>
      <c r="B63" s="93" t="s">
        <v>165</v>
      </c>
      <c r="C63" s="94" t="s">
        <v>19</v>
      </c>
      <c r="D63" s="94" t="s">
        <v>26</v>
      </c>
      <c r="E63" s="94" t="s">
        <v>27</v>
      </c>
      <c r="F63" s="126">
        <v>90000</v>
      </c>
      <c r="G63" s="129">
        <f t="shared" si="2"/>
        <v>26162.5</v>
      </c>
      <c r="H63" s="133">
        <v>25000</v>
      </c>
      <c r="I63" s="116"/>
      <c r="J63" s="157" t="s">
        <v>166</v>
      </c>
      <c r="K63" s="155"/>
      <c r="M63" s="160"/>
      <c r="N63" s="160"/>
      <c r="O63" s="160"/>
    </row>
    <row r="64" s="80" customFormat="1" ht="187.5" customHeight="1" spans="1:15">
      <c r="A64" s="92" t="s">
        <v>167</v>
      </c>
      <c r="B64" s="105" t="s">
        <v>168</v>
      </c>
      <c r="C64" s="106" t="s">
        <v>86</v>
      </c>
      <c r="D64" s="107" t="s">
        <v>87</v>
      </c>
      <c r="E64" s="107" t="s">
        <v>88</v>
      </c>
      <c r="F64" s="116">
        <v>140000</v>
      </c>
      <c r="G64" s="130">
        <f>37375+10000</f>
        <v>47375</v>
      </c>
      <c r="H64" s="131">
        <v>80000</v>
      </c>
      <c r="I64" s="159"/>
      <c r="J64" s="157" t="s">
        <v>169</v>
      </c>
      <c r="K64" s="155"/>
      <c r="M64" s="160"/>
      <c r="N64" s="160"/>
      <c r="O64" s="160"/>
    </row>
    <row r="65" s="80" customFormat="1" ht="144.75" customHeight="1" spans="1:15">
      <c r="A65" s="92" t="s">
        <v>170</v>
      </c>
      <c r="B65" s="105" t="s">
        <v>171</v>
      </c>
      <c r="C65" s="106" t="s">
        <v>86</v>
      </c>
      <c r="D65" s="107" t="s">
        <v>87</v>
      </c>
      <c r="E65" s="107" t="s">
        <v>172</v>
      </c>
      <c r="F65" s="116">
        <v>10000</v>
      </c>
      <c r="G65" s="130">
        <v>3737.5</v>
      </c>
      <c r="H65" s="131">
        <v>5000</v>
      </c>
      <c r="I65" s="159"/>
      <c r="J65" s="157" t="s">
        <v>173</v>
      </c>
      <c r="K65" s="155"/>
      <c r="M65" s="160"/>
      <c r="N65" s="160"/>
      <c r="O65" s="160"/>
    </row>
    <row r="66" s="80" customFormat="1" ht="189" customHeight="1" spans="1:15">
      <c r="A66" s="92" t="s">
        <v>174</v>
      </c>
      <c r="B66" s="105" t="s">
        <v>175</v>
      </c>
      <c r="C66" s="106" t="s">
        <v>86</v>
      </c>
      <c r="D66" s="107" t="s">
        <v>87</v>
      </c>
      <c r="E66" s="107" t="s">
        <v>88</v>
      </c>
      <c r="F66" s="116">
        <v>90000</v>
      </c>
      <c r="G66" s="130">
        <v>29900</v>
      </c>
      <c r="H66" s="131">
        <v>50000</v>
      </c>
      <c r="I66" s="159"/>
      <c r="J66" s="157" t="s">
        <v>176</v>
      </c>
      <c r="K66" s="155"/>
      <c r="M66" s="160"/>
      <c r="N66" s="160"/>
      <c r="O66" s="160"/>
    </row>
    <row r="67" s="80" customFormat="1" ht="178.15" customHeight="1" spans="1:15">
      <c r="A67" s="92" t="s">
        <v>177</v>
      </c>
      <c r="B67" s="105" t="s">
        <v>178</v>
      </c>
      <c r="C67" s="106" t="s">
        <v>86</v>
      </c>
      <c r="D67" s="107" t="s">
        <v>87</v>
      </c>
      <c r="E67" s="107" t="s">
        <v>95</v>
      </c>
      <c r="F67" s="116">
        <v>80000</v>
      </c>
      <c r="G67" s="130">
        <v>14950</v>
      </c>
      <c r="H67" s="131">
        <v>30000</v>
      </c>
      <c r="I67" s="70">
        <v>30000</v>
      </c>
      <c r="J67" s="157" t="s">
        <v>179</v>
      </c>
      <c r="K67" s="155"/>
      <c r="M67" s="160"/>
      <c r="N67" s="160"/>
      <c r="O67" s="160"/>
    </row>
    <row r="68" s="80" customFormat="1" ht="208.15" customHeight="1" spans="1:15">
      <c r="A68" s="92" t="s">
        <v>180</v>
      </c>
      <c r="B68" s="105" t="s">
        <v>181</v>
      </c>
      <c r="C68" s="106" t="s">
        <v>86</v>
      </c>
      <c r="D68" s="107" t="s">
        <v>87</v>
      </c>
      <c r="E68" s="107" t="s">
        <v>95</v>
      </c>
      <c r="F68" s="116">
        <v>95000</v>
      </c>
      <c r="G68" s="130">
        <v>14950</v>
      </c>
      <c r="H68" s="131">
        <v>40000</v>
      </c>
      <c r="I68" s="70">
        <v>35000</v>
      </c>
      <c r="J68" s="157" t="s">
        <v>182</v>
      </c>
      <c r="K68" s="155"/>
      <c r="M68" s="160"/>
      <c r="N68" s="160"/>
      <c r="O68" s="160"/>
    </row>
    <row r="69" s="80" customFormat="1" ht="305.25" customHeight="1" spans="1:15">
      <c r="A69" s="92" t="s">
        <v>183</v>
      </c>
      <c r="B69" s="93" t="s">
        <v>184</v>
      </c>
      <c r="C69" s="94" t="s">
        <v>19</v>
      </c>
      <c r="D69" s="94" t="s">
        <v>26</v>
      </c>
      <c r="E69" s="94" t="s">
        <v>27</v>
      </c>
      <c r="F69" s="126">
        <v>62000</v>
      </c>
      <c r="G69" s="133">
        <f>24500-6186.3+0.1</f>
        <v>18313.8</v>
      </c>
      <c r="H69" s="127">
        <v>15500</v>
      </c>
      <c r="I69" s="116"/>
      <c r="J69" s="157" t="s">
        <v>185</v>
      </c>
      <c r="K69" s="155"/>
      <c r="M69" s="160"/>
      <c r="N69" s="160"/>
      <c r="O69" s="160"/>
    </row>
    <row r="70" s="80" customFormat="1" ht="127.5" customHeight="1" spans="1:15">
      <c r="A70" s="92" t="s">
        <v>186</v>
      </c>
      <c r="B70" s="105" t="s">
        <v>187</v>
      </c>
      <c r="C70" s="106" t="s">
        <v>86</v>
      </c>
      <c r="D70" s="107" t="s">
        <v>87</v>
      </c>
      <c r="E70" s="107" t="s">
        <v>109</v>
      </c>
      <c r="F70" s="116">
        <v>7500</v>
      </c>
      <c r="G70" s="130">
        <v>3737.5</v>
      </c>
      <c r="H70" s="131">
        <v>2500</v>
      </c>
      <c r="I70" s="159"/>
      <c r="J70" s="157" t="s">
        <v>188</v>
      </c>
      <c r="K70" s="155"/>
      <c r="M70" s="160"/>
      <c r="N70" s="160"/>
      <c r="O70" s="160"/>
    </row>
    <row r="71" s="80" customFormat="1" ht="127.9" customHeight="1" spans="1:15">
      <c r="A71" s="92" t="s">
        <v>189</v>
      </c>
      <c r="B71" s="105" t="s">
        <v>190</v>
      </c>
      <c r="C71" s="106" t="s">
        <v>86</v>
      </c>
      <c r="D71" s="107" t="s">
        <v>87</v>
      </c>
      <c r="E71" s="107" t="s">
        <v>109</v>
      </c>
      <c r="F71" s="116">
        <v>7500</v>
      </c>
      <c r="G71" s="130">
        <v>3737.5</v>
      </c>
      <c r="H71" s="131">
        <v>2500</v>
      </c>
      <c r="I71" s="159"/>
      <c r="J71" s="157" t="s">
        <v>188</v>
      </c>
      <c r="K71" s="155"/>
      <c r="M71" s="160"/>
      <c r="N71" s="160"/>
      <c r="O71" s="160"/>
    </row>
    <row r="72" s="80" customFormat="1" ht="191.65" customHeight="1" spans="1:15">
      <c r="A72" s="92" t="s">
        <v>191</v>
      </c>
      <c r="B72" s="105" t="s">
        <v>192</v>
      </c>
      <c r="C72" s="106" t="s">
        <v>86</v>
      </c>
      <c r="D72" s="107" t="s">
        <v>87</v>
      </c>
      <c r="E72" s="107" t="s">
        <v>88</v>
      </c>
      <c r="F72" s="116">
        <v>90000</v>
      </c>
      <c r="G72" s="130">
        <v>29900</v>
      </c>
      <c r="H72" s="131">
        <v>50000</v>
      </c>
      <c r="I72" s="159"/>
      <c r="J72" s="157" t="s">
        <v>193</v>
      </c>
      <c r="K72" s="155"/>
      <c r="M72" s="160"/>
      <c r="N72" s="160"/>
      <c r="O72" s="160"/>
    </row>
    <row r="73" s="80" customFormat="1" ht="172.5" customHeight="1" spans="1:15">
      <c r="A73" s="92" t="s">
        <v>194</v>
      </c>
      <c r="B73" s="93" t="s">
        <v>195</v>
      </c>
      <c r="C73" s="94" t="s">
        <v>19</v>
      </c>
      <c r="D73" s="94" t="s">
        <v>26</v>
      </c>
      <c r="E73" s="94" t="s">
        <v>27</v>
      </c>
      <c r="F73" s="126">
        <v>115000</v>
      </c>
      <c r="G73" s="129">
        <f>40000-10100</f>
        <v>29900</v>
      </c>
      <c r="H73" s="127">
        <v>25000</v>
      </c>
      <c r="I73" s="116"/>
      <c r="J73" s="157" t="s">
        <v>196</v>
      </c>
      <c r="K73" s="155"/>
      <c r="M73" s="160"/>
      <c r="N73" s="160"/>
      <c r="O73" s="160"/>
    </row>
    <row r="74" s="80" customFormat="1" ht="182.25" customHeight="1" spans="1:15">
      <c r="A74" s="92" t="s">
        <v>197</v>
      </c>
      <c r="B74" s="105" t="s">
        <v>198</v>
      </c>
      <c r="C74" s="106" t="s">
        <v>86</v>
      </c>
      <c r="D74" s="107" t="s">
        <v>87</v>
      </c>
      <c r="E74" s="107" t="s">
        <v>88</v>
      </c>
      <c r="F74" s="116">
        <v>90000</v>
      </c>
      <c r="G74" s="130">
        <v>29900</v>
      </c>
      <c r="H74" s="131">
        <v>50000</v>
      </c>
      <c r="I74" s="159"/>
      <c r="J74" s="157" t="s">
        <v>199</v>
      </c>
      <c r="K74" s="155"/>
      <c r="M74" s="160"/>
      <c r="N74" s="160"/>
      <c r="O74" s="160"/>
    </row>
    <row r="75" s="80" customFormat="1" ht="236" customHeight="1" spans="1:15">
      <c r="A75" s="92" t="s">
        <v>200</v>
      </c>
      <c r="B75" s="161" t="s">
        <v>201</v>
      </c>
      <c r="C75" s="162" t="s">
        <v>86</v>
      </c>
      <c r="D75" s="163" t="s">
        <v>26</v>
      </c>
      <c r="E75" s="163" t="s">
        <v>27</v>
      </c>
      <c r="F75" s="70">
        <v>50000</v>
      </c>
      <c r="G75" s="130">
        <f>20000-5050</f>
        <v>14950</v>
      </c>
      <c r="H75" s="171">
        <v>10000</v>
      </c>
      <c r="I75" s="70"/>
      <c r="J75" s="157" t="s">
        <v>202</v>
      </c>
      <c r="K75" s="155"/>
      <c r="M75" s="160"/>
      <c r="N75" s="160"/>
      <c r="O75" s="160"/>
    </row>
    <row r="76" s="80" customFormat="1" ht="256.5" customHeight="1" spans="1:15">
      <c r="A76" s="92" t="s">
        <v>203</v>
      </c>
      <c r="B76" s="161" t="s">
        <v>204</v>
      </c>
      <c r="C76" s="162" t="s">
        <v>86</v>
      </c>
      <c r="D76" s="163" t="s">
        <v>26</v>
      </c>
      <c r="E76" s="163" t="s">
        <v>27</v>
      </c>
      <c r="F76" s="70">
        <v>100000</v>
      </c>
      <c r="G76" s="130">
        <f t="shared" ref="G76:G77" si="3">40000-10100</f>
        <v>29900</v>
      </c>
      <c r="H76" s="171">
        <v>20000</v>
      </c>
      <c r="I76" s="70"/>
      <c r="J76" s="157" t="s">
        <v>205</v>
      </c>
      <c r="K76" s="155"/>
      <c r="M76" s="160"/>
      <c r="N76" s="160"/>
      <c r="O76" s="160"/>
    </row>
    <row r="77" s="80" customFormat="1" ht="256.5" customHeight="1" spans="1:15">
      <c r="A77" s="92" t="s">
        <v>206</v>
      </c>
      <c r="B77" s="161" t="s">
        <v>207</v>
      </c>
      <c r="C77" s="162" t="s">
        <v>86</v>
      </c>
      <c r="D77" s="163" t="s">
        <v>26</v>
      </c>
      <c r="E77" s="163" t="s">
        <v>27</v>
      </c>
      <c r="F77" s="70">
        <v>90000</v>
      </c>
      <c r="G77" s="130">
        <f t="shared" si="3"/>
        <v>29900</v>
      </c>
      <c r="H77" s="171">
        <v>20000</v>
      </c>
      <c r="I77" s="70"/>
      <c r="J77" s="157" t="s">
        <v>208</v>
      </c>
      <c r="K77" s="155"/>
      <c r="M77" s="160"/>
      <c r="N77" s="160"/>
      <c r="O77" s="160"/>
    </row>
    <row r="78" s="80" customFormat="1" ht="260.25" customHeight="1" spans="1:15">
      <c r="A78" s="92" t="s">
        <v>209</v>
      </c>
      <c r="B78" s="161" t="s">
        <v>210</v>
      </c>
      <c r="C78" s="162" t="s">
        <v>86</v>
      </c>
      <c r="D78" s="163" t="s">
        <v>26</v>
      </c>
      <c r="E78" s="163" t="s">
        <v>27</v>
      </c>
      <c r="F78" s="70">
        <v>90000</v>
      </c>
      <c r="G78" s="130">
        <f t="shared" ref="G78:G79" si="4">30000-7575</f>
        <v>22425</v>
      </c>
      <c r="H78" s="171">
        <v>30000</v>
      </c>
      <c r="I78" s="70"/>
      <c r="J78" s="157" t="s">
        <v>211</v>
      </c>
      <c r="K78" s="155"/>
      <c r="M78" s="160"/>
      <c r="N78" s="160"/>
      <c r="O78" s="160"/>
    </row>
    <row r="79" s="80" customFormat="1" ht="263.45" customHeight="1" spans="1:15">
      <c r="A79" s="92" t="s">
        <v>212</v>
      </c>
      <c r="B79" s="161" t="s">
        <v>213</v>
      </c>
      <c r="C79" s="162" t="s">
        <v>86</v>
      </c>
      <c r="D79" s="163" t="s">
        <v>26</v>
      </c>
      <c r="E79" s="163" t="s">
        <v>27</v>
      </c>
      <c r="F79" s="70">
        <v>80000</v>
      </c>
      <c r="G79" s="130">
        <f t="shared" si="4"/>
        <v>22425</v>
      </c>
      <c r="H79" s="171">
        <v>20000</v>
      </c>
      <c r="I79" s="70"/>
      <c r="J79" s="157" t="s">
        <v>214</v>
      </c>
      <c r="K79" s="155"/>
      <c r="M79" s="160"/>
      <c r="N79" s="160"/>
      <c r="O79" s="160"/>
    </row>
    <row r="80" s="80" customFormat="1" ht="163.5" customHeight="1" spans="1:15">
      <c r="A80" s="92" t="s">
        <v>215</v>
      </c>
      <c r="B80" s="105" t="s">
        <v>216</v>
      </c>
      <c r="C80" s="107" t="s">
        <v>86</v>
      </c>
      <c r="D80" s="107" t="s">
        <v>87</v>
      </c>
      <c r="E80" s="107" t="s">
        <v>95</v>
      </c>
      <c r="F80" s="70">
        <v>100000</v>
      </c>
      <c r="G80" s="172">
        <v>20182.9</v>
      </c>
      <c r="H80" s="173">
        <v>40000</v>
      </c>
      <c r="I80" s="70">
        <v>33000</v>
      </c>
      <c r="J80" s="157" t="s">
        <v>217</v>
      </c>
      <c r="K80" s="155"/>
      <c r="M80" s="160"/>
      <c r="N80" s="160"/>
      <c r="O80" s="160"/>
    </row>
    <row r="81" s="80" customFormat="1" ht="191.25" customHeight="1" spans="1:15">
      <c r="A81" s="92" t="s">
        <v>218</v>
      </c>
      <c r="B81" s="164" t="s">
        <v>219</v>
      </c>
      <c r="C81" s="165" t="s">
        <v>86</v>
      </c>
      <c r="D81" s="165" t="s">
        <v>87</v>
      </c>
      <c r="E81" s="165" t="s">
        <v>95</v>
      </c>
      <c r="F81" s="70">
        <v>100000</v>
      </c>
      <c r="G81" s="70">
        <v>20182.5</v>
      </c>
      <c r="H81" s="171">
        <v>40000</v>
      </c>
      <c r="I81" s="70">
        <v>33000</v>
      </c>
      <c r="J81" s="157" t="s">
        <v>220</v>
      </c>
      <c r="K81" s="155"/>
      <c r="M81" s="160"/>
      <c r="N81" s="160"/>
      <c r="O81" s="160"/>
    </row>
    <row r="82" s="80" customFormat="1" ht="187.5" customHeight="1" spans="1:15">
      <c r="A82" s="92" t="s">
        <v>221</v>
      </c>
      <c r="B82" s="164" t="s">
        <v>222</v>
      </c>
      <c r="C82" s="165" t="s">
        <v>86</v>
      </c>
      <c r="D82" s="162" t="s">
        <v>223</v>
      </c>
      <c r="E82" s="162" t="s">
        <v>224</v>
      </c>
      <c r="F82" s="116">
        <v>49800</v>
      </c>
      <c r="G82" s="171">
        <v>16600</v>
      </c>
      <c r="H82" s="171">
        <v>16600</v>
      </c>
      <c r="I82" s="171">
        <v>16600</v>
      </c>
      <c r="J82" s="157" t="s">
        <v>225</v>
      </c>
      <c r="K82" s="155"/>
      <c r="M82" s="160"/>
      <c r="N82" s="160"/>
      <c r="O82" s="160"/>
    </row>
    <row r="83" s="80" customFormat="1" ht="188.65" customHeight="1" spans="1:15">
      <c r="A83" s="92" t="s">
        <v>226</v>
      </c>
      <c r="B83" s="164" t="s">
        <v>227</v>
      </c>
      <c r="C83" s="165" t="s">
        <v>86</v>
      </c>
      <c r="D83" s="162" t="s">
        <v>223</v>
      </c>
      <c r="E83" s="162" t="s">
        <v>224</v>
      </c>
      <c r="F83" s="116">
        <v>49800</v>
      </c>
      <c r="G83" s="171">
        <v>16600</v>
      </c>
      <c r="H83" s="171">
        <v>16600</v>
      </c>
      <c r="I83" s="171">
        <v>16600</v>
      </c>
      <c r="J83" s="157" t="s">
        <v>228</v>
      </c>
      <c r="K83" s="155"/>
      <c r="M83" s="160"/>
      <c r="N83" s="160"/>
      <c r="O83" s="160"/>
    </row>
    <row r="84" s="80" customFormat="1" ht="183" customHeight="1" spans="1:15">
      <c r="A84" s="92" t="s">
        <v>229</v>
      </c>
      <c r="B84" s="164" t="s">
        <v>230</v>
      </c>
      <c r="C84" s="165" t="s">
        <v>86</v>
      </c>
      <c r="D84" s="162" t="s">
        <v>223</v>
      </c>
      <c r="E84" s="162" t="s">
        <v>224</v>
      </c>
      <c r="F84" s="116">
        <v>44800</v>
      </c>
      <c r="G84" s="171">
        <f t="shared" ref="G84:G85" si="5">16600-5000</f>
        <v>11600</v>
      </c>
      <c r="H84" s="171">
        <v>16600</v>
      </c>
      <c r="I84" s="171">
        <v>16600</v>
      </c>
      <c r="J84" s="157" t="s">
        <v>231</v>
      </c>
      <c r="K84" s="155"/>
      <c r="M84" s="160"/>
      <c r="N84" s="160"/>
      <c r="O84" s="160"/>
    </row>
    <row r="85" s="80" customFormat="1" ht="192.6" customHeight="1" spans="1:15">
      <c r="A85" s="92" t="s">
        <v>232</v>
      </c>
      <c r="B85" s="164" t="s">
        <v>233</v>
      </c>
      <c r="C85" s="165" t="s">
        <v>86</v>
      </c>
      <c r="D85" s="162" t="s">
        <v>223</v>
      </c>
      <c r="E85" s="162" t="s">
        <v>224</v>
      </c>
      <c r="F85" s="116">
        <v>44800</v>
      </c>
      <c r="G85" s="171">
        <f t="shared" si="5"/>
        <v>11600</v>
      </c>
      <c r="H85" s="171">
        <v>16600</v>
      </c>
      <c r="I85" s="171">
        <v>16600</v>
      </c>
      <c r="J85" s="157" t="s">
        <v>234</v>
      </c>
      <c r="K85" s="155"/>
      <c r="M85" s="160"/>
      <c r="N85" s="160"/>
      <c r="O85" s="160"/>
    </row>
    <row r="86" s="80" customFormat="1" ht="120" customHeight="1" spans="1:15">
      <c r="A86" s="92" t="s">
        <v>235</v>
      </c>
      <c r="B86" s="100" t="s">
        <v>236</v>
      </c>
      <c r="C86" s="101" t="s">
        <v>19</v>
      </c>
      <c r="D86" s="101" t="s">
        <v>32</v>
      </c>
      <c r="E86" s="101" t="s">
        <v>33</v>
      </c>
      <c r="F86" s="120"/>
      <c r="G86" s="120"/>
      <c r="H86" s="174">
        <v>470749</v>
      </c>
      <c r="I86" s="179">
        <v>1144261</v>
      </c>
      <c r="J86" s="156" t="s">
        <v>237</v>
      </c>
      <c r="K86" s="180"/>
      <c r="M86" s="160"/>
      <c r="N86" s="160"/>
      <c r="O86" s="160"/>
    </row>
    <row r="87" s="80" customFormat="1" ht="42" customHeight="1" spans="1:15">
      <c r="A87" s="166" t="s">
        <v>238</v>
      </c>
      <c r="B87" s="166"/>
      <c r="C87" s="166"/>
      <c r="D87" s="166"/>
      <c r="E87" s="166"/>
      <c r="F87" s="126"/>
      <c r="G87" s="123">
        <f>G88+G91</f>
        <v>843002.7</v>
      </c>
      <c r="H87" s="123">
        <f>H88+H91</f>
        <v>599587.4</v>
      </c>
      <c r="I87" s="153">
        <f>I88+I91</f>
        <v>584350.3</v>
      </c>
      <c r="J87" s="181"/>
      <c r="M87" s="160"/>
      <c r="N87" s="160"/>
      <c r="O87" s="160"/>
    </row>
    <row r="88" s="80" customFormat="1" ht="49.5" customHeight="1" spans="1:15">
      <c r="A88" s="166" t="s">
        <v>239</v>
      </c>
      <c r="B88" s="166"/>
      <c r="C88" s="166"/>
      <c r="D88" s="166"/>
      <c r="E88" s="166"/>
      <c r="F88" s="126"/>
      <c r="G88" s="175">
        <f>SUM(G89:G89)</f>
        <v>822541.1</v>
      </c>
      <c r="H88" s="175">
        <f>SUM(H89:H89)</f>
        <v>579125.8</v>
      </c>
      <c r="I88" s="182">
        <f>SUM(I89:I90)</f>
        <v>584350.3</v>
      </c>
      <c r="J88" s="181" t="s">
        <v>240</v>
      </c>
      <c r="M88" s="160"/>
      <c r="N88" s="160"/>
      <c r="O88" s="160"/>
    </row>
    <row r="89" s="80" customFormat="1" ht="409" customHeight="1" spans="1:15">
      <c r="A89" s="167" t="s">
        <v>241</v>
      </c>
      <c r="B89" s="139" t="s">
        <v>242</v>
      </c>
      <c r="C89" s="97" t="s">
        <v>19</v>
      </c>
      <c r="D89" s="97" t="s">
        <v>26</v>
      </c>
      <c r="E89" s="97" t="s">
        <v>27</v>
      </c>
      <c r="F89" s="114">
        <v>1614796.1</v>
      </c>
      <c r="G89" s="114">
        <v>822541.1</v>
      </c>
      <c r="H89" s="114">
        <v>579125.8</v>
      </c>
      <c r="I89" s="183"/>
      <c r="J89" s="139" t="s">
        <v>243</v>
      </c>
      <c r="M89" s="160"/>
      <c r="N89" s="160"/>
      <c r="O89" s="160"/>
    </row>
    <row r="90" s="80" customFormat="1" ht="79.9" customHeight="1" spans="1:15">
      <c r="A90" s="168" t="s">
        <v>244</v>
      </c>
      <c r="B90" s="46" t="s">
        <v>245</v>
      </c>
      <c r="C90" s="94" t="s">
        <v>19</v>
      </c>
      <c r="D90" s="94" t="s">
        <v>48</v>
      </c>
      <c r="E90" s="94" t="s">
        <v>49</v>
      </c>
      <c r="F90" s="121"/>
      <c r="G90" s="121"/>
      <c r="H90" s="121"/>
      <c r="I90" s="184">
        <v>584350.3</v>
      </c>
      <c r="J90" s="46" t="s">
        <v>246</v>
      </c>
      <c r="M90" s="160"/>
      <c r="N90" s="160"/>
      <c r="O90" s="160"/>
    </row>
    <row r="91" s="80" customFormat="1" ht="41.1" customHeight="1" spans="1:15">
      <c r="A91" s="166" t="s">
        <v>247</v>
      </c>
      <c r="B91" s="166"/>
      <c r="C91" s="166"/>
      <c r="D91" s="166"/>
      <c r="E91" s="166"/>
      <c r="F91" s="126"/>
      <c r="G91" s="176">
        <f>SUM(G92)</f>
        <v>20461.6</v>
      </c>
      <c r="H91" s="176">
        <f>SUM(H92)</f>
        <v>20461.6</v>
      </c>
      <c r="I91" s="185">
        <f>SUM(I92)</f>
        <v>0</v>
      </c>
      <c r="J91" s="181" t="s">
        <v>248</v>
      </c>
      <c r="M91" s="160"/>
      <c r="N91" s="160"/>
      <c r="O91" s="160"/>
    </row>
    <row r="92" s="80" customFormat="1" ht="123.75" customHeight="1" spans="1:15">
      <c r="A92" s="168" t="s">
        <v>249</v>
      </c>
      <c r="B92" s="152" t="s">
        <v>250</v>
      </c>
      <c r="C92" s="94" t="s">
        <v>19</v>
      </c>
      <c r="D92" s="94" t="s">
        <v>26</v>
      </c>
      <c r="E92" s="94" t="s">
        <v>27</v>
      </c>
      <c r="F92" s="126">
        <v>61049.1</v>
      </c>
      <c r="G92" s="177">
        <v>20461.6</v>
      </c>
      <c r="H92" s="177">
        <v>20461.6</v>
      </c>
      <c r="I92" s="186"/>
      <c r="J92" s="187" t="s">
        <v>251</v>
      </c>
      <c r="M92" s="160"/>
      <c r="N92" s="160"/>
      <c r="O92" s="160"/>
    </row>
    <row r="93" ht="31.5" customHeight="1" spans="1:15">
      <c r="A93" s="91" t="s">
        <v>252</v>
      </c>
      <c r="B93" s="91"/>
      <c r="C93" s="91"/>
      <c r="D93" s="91"/>
      <c r="E93" s="91"/>
      <c r="F93" s="126"/>
      <c r="G93" s="176">
        <f t="shared" ref="G93:I93" si="6">SUM(G94:G95)</f>
        <v>101776.5</v>
      </c>
      <c r="H93" s="176">
        <f t="shared" si="6"/>
        <v>101776.5</v>
      </c>
      <c r="I93" s="185">
        <f t="shared" si="6"/>
        <v>103476.7</v>
      </c>
      <c r="J93" s="188" t="s">
        <v>253</v>
      </c>
      <c r="K93" s="80"/>
      <c r="L93" s="80"/>
      <c r="M93" s="160"/>
      <c r="N93" s="160"/>
      <c r="O93" s="160"/>
    </row>
    <row r="94" ht="95.25" customHeight="1" spans="1:15">
      <c r="A94" s="92" t="s">
        <v>254</v>
      </c>
      <c r="B94" s="169" t="s">
        <v>255</v>
      </c>
      <c r="C94" s="170" t="s">
        <v>19</v>
      </c>
      <c r="D94" s="94" t="s">
        <v>223</v>
      </c>
      <c r="E94" s="170" t="s">
        <v>224</v>
      </c>
      <c r="F94" s="126">
        <v>247029.7</v>
      </c>
      <c r="G94" s="178">
        <f>82576.5-800</f>
        <v>81776.5</v>
      </c>
      <c r="H94" s="124">
        <f>84176.5-2400</f>
        <v>81776.5</v>
      </c>
      <c r="I94" s="189">
        <f>85576.7-2100</f>
        <v>83476.7</v>
      </c>
      <c r="J94" s="46" t="s">
        <v>256</v>
      </c>
      <c r="K94" s="80"/>
      <c r="L94" s="80"/>
      <c r="M94" s="160"/>
      <c r="N94" s="160"/>
      <c r="O94" s="160"/>
    </row>
    <row r="95" ht="73.5" customHeight="1" spans="1:15">
      <c r="A95" s="92" t="s">
        <v>257</v>
      </c>
      <c r="B95" s="169" t="s">
        <v>258</v>
      </c>
      <c r="C95" s="94" t="s">
        <v>19</v>
      </c>
      <c r="D95" s="94" t="s">
        <v>223</v>
      </c>
      <c r="E95" s="94" t="s">
        <v>224</v>
      </c>
      <c r="F95" s="126">
        <v>60000</v>
      </c>
      <c r="G95" s="126">
        <f>19200+800</f>
        <v>20000</v>
      </c>
      <c r="H95" s="126">
        <f>17600+2400</f>
        <v>20000</v>
      </c>
      <c r="I95" s="190">
        <f>17900+2100</f>
        <v>20000</v>
      </c>
      <c r="J95" s="46" t="s">
        <v>259</v>
      </c>
      <c r="K95" s="80"/>
      <c r="L95" s="80"/>
      <c r="M95" s="160"/>
      <c r="N95" s="160"/>
      <c r="O95" s="160"/>
    </row>
    <row r="96" spans="1:15">
      <c r="A96" s="87"/>
      <c r="B96" s="87"/>
      <c r="C96" s="87"/>
      <c r="D96" s="87"/>
      <c r="E96" s="87"/>
      <c r="F96" s="87"/>
      <c r="G96" s="87"/>
      <c r="H96" s="87"/>
      <c r="I96" s="87"/>
      <c r="J96" s="87"/>
      <c r="M96" s="160"/>
      <c r="N96" s="160"/>
      <c r="O96" s="160"/>
    </row>
    <row r="97" spans="13:15">
      <c r="M97" s="160"/>
      <c r="N97" s="160"/>
      <c r="O97" s="160"/>
    </row>
  </sheetData>
  <mergeCells count="91">
    <mergeCell ref="A2:J2"/>
    <mergeCell ref="D3:E3"/>
    <mergeCell ref="A5:E5"/>
    <mergeCell ref="A6:E6"/>
    <mergeCell ref="A7:E7"/>
    <mergeCell ref="A13:E13"/>
    <mergeCell ref="A22:E22"/>
    <mergeCell ref="A87:E87"/>
    <mergeCell ref="A88:E88"/>
    <mergeCell ref="A91:E91"/>
    <mergeCell ref="A93:E93"/>
    <mergeCell ref="A3:A4"/>
    <mergeCell ref="A8:A9"/>
    <mergeCell ref="A10:A11"/>
    <mergeCell ref="A14:A20"/>
    <mergeCell ref="A23:A24"/>
    <mergeCell ref="A25:A26"/>
    <mergeCell ref="A28:A29"/>
    <mergeCell ref="A30:A31"/>
    <mergeCell ref="A32:A35"/>
    <mergeCell ref="B3:B4"/>
    <mergeCell ref="B8:B9"/>
    <mergeCell ref="B10:B11"/>
    <mergeCell ref="B14:B20"/>
    <mergeCell ref="B23:B24"/>
    <mergeCell ref="B25:B26"/>
    <mergeCell ref="B28:B29"/>
    <mergeCell ref="B30:B31"/>
    <mergeCell ref="B32:B35"/>
    <mergeCell ref="C3:C4"/>
    <mergeCell ref="C8:C9"/>
    <mergeCell ref="C10:C11"/>
    <mergeCell ref="C14:C20"/>
    <mergeCell ref="C23:C24"/>
    <mergeCell ref="C25:C26"/>
    <mergeCell ref="C28:C29"/>
    <mergeCell ref="C30:C31"/>
    <mergeCell ref="C32:C35"/>
    <mergeCell ref="D8:D9"/>
    <mergeCell ref="D10:D11"/>
    <mergeCell ref="D14:D20"/>
    <mergeCell ref="D23:D24"/>
    <mergeCell ref="D25:D26"/>
    <mergeCell ref="D28:D29"/>
    <mergeCell ref="D30:D31"/>
    <mergeCell ref="D32:D35"/>
    <mergeCell ref="E8:E9"/>
    <mergeCell ref="E10:E11"/>
    <mergeCell ref="E14:E20"/>
    <mergeCell ref="E23:E24"/>
    <mergeCell ref="E25:E26"/>
    <mergeCell ref="E28:E29"/>
    <mergeCell ref="E30:E31"/>
    <mergeCell ref="E32:E35"/>
    <mergeCell ref="F3:F4"/>
    <mergeCell ref="F8:F9"/>
    <mergeCell ref="F10:F11"/>
    <mergeCell ref="F14:F20"/>
    <mergeCell ref="F23:F24"/>
    <mergeCell ref="F25:F26"/>
    <mergeCell ref="F28:F29"/>
    <mergeCell ref="F30:F31"/>
    <mergeCell ref="F32:F35"/>
    <mergeCell ref="G3:G4"/>
    <mergeCell ref="G8:G9"/>
    <mergeCell ref="G10:G11"/>
    <mergeCell ref="G14:G20"/>
    <mergeCell ref="G23:G24"/>
    <mergeCell ref="G25:G26"/>
    <mergeCell ref="G28:G29"/>
    <mergeCell ref="G30:G31"/>
    <mergeCell ref="G32:G35"/>
    <mergeCell ref="H3:H4"/>
    <mergeCell ref="H8:H9"/>
    <mergeCell ref="H10:H11"/>
    <mergeCell ref="H14:H20"/>
    <mergeCell ref="H23:H24"/>
    <mergeCell ref="H25:H26"/>
    <mergeCell ref="H28:H29"/>
    <mergeCell ref="H30:H31"/>
    <mergeCell ref="H32:H35"/>
    <mergeCell ref="I3:I4"/>
    <mergeCell ref="I8:I9"/>
    <mergeCell ref="I10:I11"/>
    <mergeCell ref="I14:I20"/>
    <mergeCell ref="I23:I24"/>
    <mergeCell ref="I25:I26"/>
    <mergeCell ref="I28:I29"/>
    <mergeCell ref="I30:I31"/>
    <mergeCell ref="I32:I35"/>
    <mergeCell ref="J3:J4"/>
  </mergeCells>
  <pageMargins left="0.25" right="0.25" top="0.75" bottom="0.75" header="0.3" footer="0.3"/>
  <pageSetup paperSize="9" scale="51" fitToHeight="0" orientation="landscape" horizontalDpi="600" verticalDpi="600"/>
  <headerFooter/>
  <rowBreaks count="15" manualBreakCount="15">
    <brk id="10" max="9" man="1"/>
    <brk id="14" max="9" man="1"/>
    <brk id="21" max="9" man="1"/>
    <brk id="26" max="9" man="1"/>
    <brk id="29" max="9" man="1"/>
    <brk id="33" max="9" man="1"/>
    <brk id="40" max="9" man="1"/>
    <brk id="45" max="9" man="1"/>
    <brk id="49" max="9" man="1"/>
    <brk id="78" max="9" man="1"/>
    <brk id="82" max="9" man="1"/>
    <brk id="86" max="9" man="1"/>
    <brk id="92" max="9" man="1"/>
    <brk id="95" max="16383" man="1"/>
    <brk id="9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6"/>
  <sheetViews>
    <sheetView view="pageBreakPreview" zoomScale="70" zoomScaleNormal="100" workbookViewId="0">
      <selection activeCell="A1" sqref="A1"/>
    </sheetView>
  </sheetViews>
  <sheetFormatPr defaultColWidth="12.8571428571429" defaultRowHeight="12.75"/>
  <cols>
    <col min="1" max="1" width="12.5714285714286" style="50" customWidth="1"/>
    <col min="2" max="2" width="30.7142857142857" style="51" customWidth="1"/>
    <col min="3" max="3" width="13.7142857142857" style="52" customWidth="1"/>
    <col min="4" max="5" width="6.71428571428571" style="53" customWidth="1"/>
    <col min="6" max="9" width="12.7142857142857" style="54" customWidth="1"/>
    <col min="10" max="10" width="156.857142857143" style="55" customWidth="1"/>
    <col min="11" max="12" width="13" style="56" customWidth="1"/>
    <col min="13" max="16384" width="12.8571428571429" style="56"/>
  </cols>
  <sheetData>
    <row r="1" ht="45" spans="10:10">
      <c r="J1" s="71" t="s">
        <v>260</v>
      </c>
    </row>
    <row r="2" ht="58.5" customHeight="1" spans="1:10">
      <c r="A2" s="57" t="s">
        <v>261</v>
      </c>
      <c r="B2" s="57"/>
      <c r="C2" s="57"/>
      <c r="D2" s="57"/>
      <c r="E2" s="57"/>
      <c r="F2" s="57"/>
      <c r="G2" s="57"/>
      <c r="H2" s="57"/>
      <c r="I2" s="57"/>
      <c r="J2" s="57"/>
    </row>
    <row r="3" ht="49.5" customHeight="1" spans="1:10">
      <c r="A3" s="58" t="s">
        <v>2</v>
      </c>
      <c r="B3" s="59" t="s">
        <v>3</v>
      </c>
      <c r="C3" s="59" t="s">
        <v>262</v>
      </c>
      <c r="D3" s="59" t="s">
        <v>5</v>
      </c>
      <c r="E3" s="59"/>
      <c r="F3" s="64" t="s">
        <v>6</v>
      </c>
      <c r="G3" s="64" t="s">
        <v>7</v>
      </c>
      <c r="H3" s="64" t="s">
        <v>8</v>
      </c>
      <c r="I3" s="64" t="s">
        <v>9</v>
      </c>
      <c r="J3" s="72" t="s">
        <v>10</v>
      </c>
    </row>
    <row r="4" ht="33.75" customHeight="1" spans="1:10">
      <c r="A4" s="58"/>
      <c r="B4" s="59"/>
      <c r="C4" s="59"/>
      <c r="D4" s="59" t="s">
        <v>11</v>
      </c>
      <c r="E4" s="59" t="s">
        <v>12</v>
      </c>
      <c r="F4" s="64"/>
      <c r="G4" s="64"/>
      <c r="H4" s="64"/>
      <c r="I4" s="64"/>
      <c r="J4" s="72"/>
    </row>
    <row r="5" ht="24.95" customHeight="1" spans="1:10">
      <c r="A5" s="60" t="s">
        <v>13</v>
      </c>
      <c r="B5" s="60"/>
      <c r="C5" s="60"/>
      <c r="D5" s="60"/>
      <c r="E5" s="60"/>
      <c r="F5" s="65"/>
      <c r="G5" s="66">
        <f>G7+G8+G10+G9+G11+G12+G13+G14+G15+G16+G17+G18+G19+G20+G21+G22+G23+G24+G25+G26+G27+G28</f>
        <v>1863210.8</v>
      </c>
      <c r="H5" s="66">
        <f>H7+H8+H10+H9+H11+H12+H13+H14+H15+H16+H17+H18+H19+H20+H21+H22+H23+H24+H25+H26+H27+H28</f>
        <v>2504497.5</v>
      </c>
      <c r="I5" s="66">
        <f>I7+I8+I10+I9+I11+I12+I13+I14+I15+I16+I17+I18+I19+I20+I21+I22+I23+I24+I25+I26+I27+I28+I29</f>
        <v>1166208.6</v>
      </c>
      <c r="J5" s="73"/>
    </row>
    <row r="6" s="49" customFormat="1" ht="35.1" customHeight="1" spans="1:17">
      <c r="A6" s="60" t="s">
        <v>263</v>
      </c>
      <c r="B6" s="60"/>
      <c r="C6" s="60"/>
      <c r="D6" s="60"/>
      <c r="E6" s="60"/>
      <c r="F6" s="67"/>
      <c r="G6" s="68">
        <f>SUM(G7:G28)</f>
        <v>1863210.8</v>
      </c>
      <c r="H6" s="68">
        <f>SUM(H7:H28)</f>
        <v>2504497.5</v>
      </c>
      <c r="I6" s="68">
        <f>SUM(I7:I29)</f>
        <v>1166208.6</v>
      </c>
      <c r="J6" s="60" t="s">
        <v>264</v>
      </c>
      <c r="K6" s="74"/>
      <c r="L6" s="74"/>
      <c r="M6" s="74"/>
      <c r="N6" s="74"/>
      <c r="O6" s="74"/>
      <c r="P6" s="74"/>
      <c r="Q6" s="74"/>
    </row>
    <row r="7" s="49" customFormat="1" ht="267" customHeight="1" spans="1:17">
      <c r="A7" s="61" t="s">
        <v>265</v>
      </c>
      <c r="B7" s="62" t="s">
        <v>266</v>
      </c>
      <c r="C7" s="63" t="s">
        <v>86</v>
      </c>
      <c r="D7" s="63" t="s">
        <v>26</v>
      </c>
      <c r="E7" s="63" t="s">
        <v>27</v>
      </c>
      <c r="F7" s="69">
        <v>416100</v>
      </c>
      <c r="G7" s="69">
        <v>178650</v>
      </c>
      <c r="H7" s="69">
        <v>182350</v>
      </c>
      <c r="I7" s="69"/>
      <c r="J7" s="75" t="s">
        <v>267</v>
      </c>
      <c r="K7" s="76"/>
      <c r="L7" s="77"/>
      <c r="M7" s="74"/>
      <c r="N7" s="74"/>
      <c r="O7" s="74"/>
      <c r="P7" s="74"/>
      <c r="Q7" s="74"/>
    </row>
    <row r="8" s="49" customFormat="1" ht="302.25" customHeight="1" spans="1:17">
      <c r="A8" s="61" t="s">
        <v>268</v>
      </c>
      <c r="B8" s="62" t="s">
        <v>269</v>
      </c>
      <c r="C8" s="63" t="s">
        <v>86</v>
      </c>
      <c r="D8" s="63" t="s">
        <v>26</v>
      </c>
      <c r="E8" s="63" t="s">
        <v>27</v>
      </c>
      <c r="F8" s="69">
        <v>368500</v>
      </c>
      <c r="G8" s="69">
        <v>135300</v>
      </c>
      <c r="H8" s="69">
        <v>152450</v>
      </c>
      <c r="I8" s="78"/>
      <c r="J8" s="79" t="s">
        <v>270</v>
      </c>
      <c r="K8" s="76"/>
      <c r="L8" s="77"/>
      <c r="M8" s="74"/>
      <c r="N8" s="74"/>
      <c r="O8" s="74"/>
      <c r="P8" s="74"/>
      <c r="Q8" s="74"/>
    </row>
    <row r="9" s="49" customFormat="1" ht="297.75" customHeight="1" spans="1:17">
      <c r="A9" s="61" t="s">
        <v>271</v>
      </c>
      <c r="B9" s="62" t="s">
        <v>272</v>
      </c>
      <c r="C9" s="63" t="s">
        <v>86</v>
      </c>
      <c r="D9" s="63" t="s">
        <v>26</v>
      </c>
      <c r="E9" s="63" t="s">
        <v>27</v>
      </c>
      <c r="F9" s="69">
        <v>157100</v>
      </c>
      <c r="G9" s="69">
        <v>34600</v>
      </c>
      <c r="H9" s="69">
        <v>65000</v>
      </c>
      <c r="I9" s="78"/>
      <c r="J9" s="79" t="s">
        <v>273</v>
      </c>
      <c r="K9" s="76"/>
      <c r="L9" s="77"/>
      <c r="M9" s="74"/>
      <c r="N9" s="74"/>
      <c r="O9" s="74"/>
      <c r="P9" s="74"/>
      <c r="Q9" s="74"/>
    </row>
    <row r="10" s="49" customFormat="1" ht="300" customHeight="1" spans="1:17">
      <c r="A10" s="61" t="s">
        <v>274</v>
      </c>
      <c r="B10" s="62" t="s">
        <v>275</v>
      </c>
      <c r="C10" s="63" t="s">
        <v>86</v>
      </c>
      <c r="D10" s="63" t="s">
        <v>26</v>
      </c>
      <c r="E10" s="63" t="s">
        <v>27</v>
      </c>
      <c r="F10" s="69">
        <v>272900</v>
      </c>
      <c r="G10" s="69">
        <v>121400</v>
      </c>
      <c r="H10" s="69">
        <v>133500</v>
      </c>
      <c r="I10" s="78"/>
      <c r="J10" s="79" t="s">
        <v>276</v>
      </c>
      <c r="K10" s="76"/>
      <c r="L10" s="77"/>
      <c r="M10" s="74"/>
      <c r="N10" s="74"/>
      <c r="O10" s="74"/>
      <c r="P10" s="74"/>
      <c r="Q10" s="74"/>
    </row>
    <row r="11" s="49" customFormat="1" ht="297.75" customHeight="1" spans="1:17">
      <c r="A11" s="61" t="s">
        <v>277</v>
      </c>
      <c r="B11" s="62" t="s">
        <v>278</v>
      </c>
      <c r="C11" s="63" t="s">
        <v>86</v>
      </c>
      <c r="D11" s="63" t="s">
        <v>26</v>
      </c>
      <c r="E11" s="63" t="s">
        <v>27</v>
      </c>
      <c r="F11" s="69">
        <v>281850</v>
      </c>
      <c r="G11" s="69">
        <v>131400</v>
      </c>
      <c r="H11" s="69">
        <v>132450</v>
      </c>
      <c r="I11" s="78"/>
      <c r="J11" s="79" t="s">
        <v>279</v>
      </c>
      <c r="K11" s="76"/>
      <c r="L11" s="77"/>
      <c r="M11" s="74"/>
      <c r="N11" s="74"/>
      <c r="O11" s="74"/>
      <c r="P11" s="74"/>
      <c r="Q11" s="74"/>
    </row>
    <row r="12" s="49" customFormat="1" ht="218" customHeight="1" spans="1:17">
      <c r="A12" s="61" t="s">
        <v>280</v>
      </c>
      <c r="B12" s="62" t="s">
        <v>281</v>
      </c>
      <c r="C12" s="63" t="s">
        <v>86</v>
      </c>
      <c r="D12" s="63" t="s">
        <v>26</v>
      </c>
      <c r="E12" s="63" t="s">
        <v>27</v>
      </c>
      <c r="F12" s="69">
        <v>308400</v>
      </c>
      <c r="G12" s="69">
        <v>13000</v>
      </c>
      <c r="H12" s="69">
        <v>119450</v>
      </c>
      <c r="I12" s="69">
        <v>103150</v>
      </c>
      <c r="J12" s="75" t="s">
        <v>282</v>
      </c>
      <c r="K12" s="76"/>
      <c r="L12" s="77"/>
      <c r="M12" s="74"/>
      <c r="N12" s="74"/>
      <c r="O12" s="74"/>
      <c r="P12" s="74"/>
      <c r="Q12" s="74"/>
    </row>
    <row r="13" s="49" customFormat="1" ht="216" customHeight="1" spans="1:17">
      <c r="A13" s="61" t="s">
        <v>283</v>
      </c>
      <c r="B13" s="62" t="s">
        <v>284</v>
      </c>
      <c r="C13" s="63" t="s">
        <v>86</v>
      </c>
      <c r="D13" s="63" t="s">
        <v>26</v>
      </c>
      <c r="E13" s="63" t="s">
        <v>27</v>
      </c>
      <c r="F13" s="69">
        <v>284900</v>
      </c>
      <c r="G13" s="69">
        <v>14800</v>
      </c>
      <c r="H13" s="69">
        <v>100600</v>
      </c>
      <c r="I13" s="69">
        <v>88600</v>
      </c>
      <c r="J13" s="75" t="s">
        <v>285</v>
      </c>
      <c r="K13" s="76"/>
      <c r="L13" s="77"/>
      <c r="M13" s="74"/>
      <c r="N13" s="74"/>
      <c r="O13" s="74"/>
      <c r="P13" s="74"/>
      <c r="Q13" s="74"/>
    </row>
    <row r="14" s="49" customFormat="1" ht="270" customHeight="1" spans="1:17">
      <c r="A14" s="61" t="s">
        <v>286</v>
      </c>
      <c r="B14" s="62" t="s">
        <v>287</v>
      </c>
      <c r="C14" s="63" t="s">
        <v>86</v>
      </c>
      <c r="D14" s="63" t="s">
        <v>26</v>
      </c>
      <c r="E14" s="63" t="s">
        <v>27</v>
      </c>
      <c r="F14" s="69">
        <v>275552.1</v>
      </c>
      <c r="G14" s="69">
        <v>114625</v>
      </c>
      <c r="H14" s="69">
        <v>114025</v>
      </c>
      <c r="I14" s="69"/>
      <c r="J14" s="75" t="s">
        <v>288</v>
      </c>
      <c r="K14" s="76"/>
      <c r="L14" s="77"/>
      <c r="M14" s="74"/>
      <c r="N14" s="74"/>
      <c r="O14" s="74"/>
      <c r="P14" s="74"/>
      <c r="Q14" s="74"/>
    </row>
    <row r="15" s="49" customFormat="1" ht="301.5" customHeight="1" spans="1:17">
      <c r="A15" s="61" t="s">
        <v>289</v>
      </c>
      <c r="B15" s="62" t="s">
        <v>290</v>
      </c>
      <c r="C15" s="63" t="s">
        <v>86</v>
      </c>
      <c r="D15" s="63" t="s">
        <v>26</v>
      </c>
      <c r="E15" s="63" t="s">
        <v>27</v>
      </c>
      <c r="F15" s="69">
        <v>394500</v>
      </c>
      <c r="G15" s="69">
        <v>157750</v>
      </c>
      <c r="H15" s="69">
        <v>153750</v>
      </c>
      <c r="I15" s="69"/>
      <c r="J15" s="75" t="s">
        <v>291</v>
      </c>
      <c r="K15" s="76"/>
      <c r="L15" s="77"/>
      <c r="M15" s="74"/>
      <c r="N15" s="74"/>
      <c r="O15" s="74"/>
      <c r="P15" s="74"/>
      <c r="Q15" s="74"/>
    </row>
    <row r="16" s="49" customFormat="1" ht="287.25" customHeight="1" spans="1:17">
      <c r="A16" s="61" t="s">
        <v>292</v>
      </c>
      <c r="B16" s="62" t="s">
        <v>293</v>
      </c>
      <c r="C16" s="63" t="s">
        <v>86</v>
      </c>
      <c r="D16" s="63" t="s">
        <v>26</v>
      </c>
      <c r="E16" s="63" t="s">
        <v>27</v>
      </c>
      <c r="F16" s="69">
        <v>265300</v>
      </c>
      <c r="G16" s="69">
        <v>100200</v>
      </c>
      <c r="H16" s="69">
        <v>101800</v>
      </c>
      <c r="I16" s="69"/>
      <c r="J16" s="75" t="s">
        <v>294</v>
      </c>
      <c r="K16" s="76"/>
      <c r="L16" s="77"/>
      <c r="M16" s="74"/>
      <c r="N16" s="74"/>
      <c r="O16" s="74"/>
      <c r="P16" s="74"/>
      <c r="Q16" s="74"/>
    </row>
    <row r="17" s="49" customFormat="1" ht="263.65" customHeight="1" spans="1:17">
      <c r="A17" s="61" t="s">
        <v>295</v>
      </c>
      <c r="B17" s="62" t="s">
        <v>296</v>
      </c>
      <c r="C17" s="63" t="s">
        <v>86</v>
      </c>
      <c r="D17" s="63" t="s">
        <v>26</v>
      </c>
      <c r="E17" s="63" t="s">
        <v>27</v>
      </c>
      <c r="F17" s="69">
        <v>331000</v>
      </c>
      <c r="G17" s="69">
        <v>160000</v>
      </c>
      <c r="H17" s="69">
        <v>109000</v>
      </c>
      <c r="I17" s="69"/>
      <c r="J17" s="75" t="s">
        <v>297</v>
      </c>
      <c r="K17" s="76"/>
      <c r="L17" s="77"/>
      <c r="M17" s="74"/>
      <c r="N17" s="74"/>
      <c r="O17" s="74"/>
      <c r="P17" s="74"/>
      <c r="Q17" s="74"/>
    </row>
    <row r="18" s="49" customFormat="1" ht="229.9" customHeight="1" spans="1:17">
      <c r="A18" s="61" t="s">
        <v>298</v>
      </c>
      <c r="B18" s="62" t="s">
        <v>299</v>
      </c>
      <c r="C18" s="63" t="s">
        <v>86</v>
      </c>
      <c r="D18" s="63" t="s">
        <v>26</v>
      </c>
      <c r="E18" s="63" t="s">
        <v>27</v>
      </c>
      <c r="F18" s="69">
        <v>139800.05</v>
      </c>
      <c r="G18" s="70">
        <v>14543.15</v>
      </c>
      <c r="H18" s="70">
        <v>47800</v>
      </c>
      <c r="I18" s="70">
        <v>53456.9</v>
      </c>
      <c r="J18" s="75" t="s">
        <v>300</v>
      </c>
      <c r="K18" s="76"/>
      <c r="L18" s="77"/>
      <c r="M18" s="74"/>
      <c r="N18" s="74"/>
      <c r="O18" s="74"/>
      <c r="P18" s="74"/>
      <c r="Q18" s="74"/>
    </row>
    <row r="19" s="49" customFormat="1" ht="274.5" customHeight="1" spans="1:17">
      <c r="A19" s="61" t="s">
        <v>301</v>
      </c>
      <c r="B19" s="62" t="s">
        <v>302</v>
      </c>
      <c r="C19" s="63" t="s">
        <v>86</v>
      </c>
      <c r="D19" s="63" t="s">
        <v>26</v>
      </c>
      <c r="E19" s="63" t="s">
        <v>27</v>
      </c>
      <c r="F19" s="69">
        <v>235000</v>
      </c>
      <c r="G19" s="69">
        <v>46000</v>
      </c>
      <c r="H19" s="69">
        <v>121000</v>
      </c>
      <c r="I19" s="69"/>
      <c r="J19" s="18" t="s">
        <v>303</v>
      </c>
      <c r="K19" s="76"/>
      <c r="L19" s="77"/>
      <c r="M19" s="74"/>
      <c r="N19" s="74"/>
      <c r="O19" s="74"/>
      <c r="P19" s="74"/>
      <c r="Q19" s="74"/>
    </row>
    <row r="20" s="49" customFormat="1" ht="225.4" customHeight="1" spans="1:17">
      <c r="A20" s="61" t="s">
        <v>304</v>
      </c>
      <c r="B20" s="62" t="s">
        <v>305</v>
      </c>
      <c r="C20" s="63" t="s">
        <v>86</v>
      </c>
      <c r="D20" s="63" t="s">
        <v>26</v>
      </c>
      <c r="E20" s="63" t="s">
        <v>27</v>
      </c>
      <c r="F20" s="69">
        <v>142300.05</v>
      </c>
      <c r="G20" s="70">
        <v>14643.15</v>
      </c>
      <c r="H20" s="70">
        <v>65200</v>
      </c>
      <c r="I20" s="70">
        <v>32256.9</v>
      </c>
      <c r="J20" s="75" t="s">
        <v>300</v>
      </c>
      <c r="K20" s="76"/>
      <c r="L20" s="77"/>
      <c r="M20" s="74"/>
      <c r="N20" s="74"/>
      <c r="O20" s="74"/>
      <c r="P20" s="74"/>
      <c r="Q20" s="74"/>
    </row>
    <row r="21" s="49" customFormat="1" ht="237" customHeight="1" spans="1:17">
      <c r="A21" s="61" t="s">
        <v>306</v>
      </c>
      <c r="B21" s="62" t="s">
        <v>307</v>
      </c>
      <c r="C21" s="63" t="s">
        <v>86</v>
      </c>
      <c r="D21" s="63" t="s">
        <v>26</v>
      </c>
      <c r="E21" s="63" t="s">
        <v>27</v>
      </c>
      <c r="F21" s="69">
        <v>232100</v>
      </c>
      <c r="G21" s="69">
        <f>24500-0.5</f>
        <v>24499.5</v>
      </c>
      <c r="H21" s="69">
        <v>99497.5</v>
      </c>
      <c r="I21" s="69">
        <f>81902.5+0.5</f>
        <v>81903</v>
      </c>
      <c r="J21" s="75" t="s">
        <v>308</v>
      </c>
      <c r="K21" s="76"/>
      <c r="L21" s="77"/>
      <c r="M21" s="74"/>
      <c r="N21" s="74"/>
      <c r="O21" s="74"/>
      <c r="P21" s="74"/>
      <c r="Q21" s="74"/>
    </row>
    <row r="22" s="49" customFormat="1" ht="265.5" customHeight="1" spans="1:17">
      <c r="A22" s="61" t="s">
        <v>309</v>
      </c>
      <c r="B22" s="62" t="s">
        <v>310</v>
      </c>
      <c r="C22" s="63" t="s">
        <v>86</v>
      </c>
      <c r="D22" s="63" t="s">
        <v>26</v>
      </c>
      <c r="E22" s="63" t="s">
        <v>27</v>
      </c>
      <c r="F22" s="69">
        <v>272000</v>
      </c>
      <c r="G22" s="69">
        <v>68000</v>
      </c>
      <c r="H22" s="69">
        <v>147000</v>
      </c>
      <c r="I22" s="69"/>
      <c r="J22" s="75" t="s">
        <v>311</v>
      </c>
      <c r="K22" s="76"/>
      <c r="L22" s="77"/>
      <c r="M22" s="74"/>
      <c r="N22" s="74"/>
      <c r="O22" s="74"/>
      <c r="P22" s="74"/>
      <c r="Q22" s="74"/>
    </row>
    <row r="23" s="49" customFormat="1" ht="300" customHeight="1" spans="1:17">
      <c r="A23" s="61" t="s">
        <v>312</v>
      </c>
      <c r="B23" s="62" t="s">
        <v>313</v>
      </c>
      <c r="C23" s="63" t="s">
        <v>86</v>
      </c>
      <c r="D23" s="63" t="s">
        <v>26</v>
      </c>
      <c r="E23" s="63" t="s">
        <v>27</v>
      </c>
      <c r="F23" s="69">
        <v>235100</v>
      </c>
      <c r="G23" s="69">
        <v>114400</v>
      </c>
      <c r="H23" s="69">
        <v>90700</v>
      </c>
      <c r="I23" s="69"/>
      <c r="J23" s="75" t="s">
        <v>314</v>
      </c>
      <c r="K23" s="76"/>
      <c r="L23" s="77"/>
      <c r="M23" s="74"/>
      <c r="N23" s="74"/>
      <c r="O23" s="74"/>
      <c r="P23" s="74"/>
      <c r="Q23" s="74"/>
    </row>
    <row r="24" s="49" customFormat="1" ht="299.25" customHeight="1" spans="1:17">
      <c r="A24" s="61" t="s">
        <v>315</v>
      </c>
      <c r="B24" s="62" t="s">
        <v>316</v>
      </c>
      <c r="C24" s="63" t="s">
        <v>86</v>
      </c>
      <c r="D24" s="63" t="s">
        <v>26</v>
      </c>
      <c r="E24" s="63" t="s">
        <v>27</v>
      </c>
      <c r="F24" s="69">
        <v>250650</v>
      </c>
      <c r="G24" s="69">
        <v>109000</v>
      </c>
      <c r="H24" s="69">
        <v>120400</v>
      </c>
      <c r="I24" s="69"/>
      <c r="J24" s="75" t="s">
        <v>317</v>
      </c>
      <c r="K24" s="76"/>
      <c r="L24" s="77"/>
      <c r="M24" s="74"/>
      <c r="N24" s="74"/>
      <c r="O24" s="74"/>
      <c r="P24" s="74"/>
      <c r="Q24" s="74"/>
    </row>
    <row r="25" s="49" customFormat="1" ht="302.25" customHeight="1" spans="1:17">
      <c r="A25" s="61" t="s">
        <v>318</v>
      </c>
      <c r="B25" s="62" t="s">
        <v>319</v>
      </c>
      <c r="C25" s="63" t="s">
        <v>86</v>
      </c>
      <c r="D25" s="63" t="s">
        <v>26</v>
      </c>
      <c r="E25" s="63" t="s">
        <v>27</v>
      </c>
      <c r="F25" s="69">
        <v>261550</v>
      </c>
      <c r="G25" s="69">
        <v>90000</v>
      </c>
      <c r="H25" s="69">
        <v>96400</v>
      </c>
      <c r="I25" s="69"/>
      <c r="J25" s="75" t="s">
        <v>320</v>
      </c>
      <c r="K25" s="76"/>
      <c r="L25" s="77"/>
      <c r="M25" s="74"/>
      <c r="N25" s="74"/>
      <c r="O25" s="74"/>
      <c r="P25" s="74"/>
      <c r="Q25" s="74"/>
    </row>
    <row r="26" s="49" customFormat="1" ht="256.9" customHeight="1" spans="1:17">
      <c r="A26" s="61" t="s">
        <v>321</v>
      </c>
      <c r="B26" s="62" t="s">
        <v>322</v>
      </c>
      <c r="C26" s="63" t="s">
        <v>86</v>
      </c>
      <c r="D26" s="63" t="s">
        <v>26</v>
      </c>
      <c r="E26" s="63" t="s">
        <v>27</v>
      </c>
      <c r="F26" s="69">
        <v>286100</v>
      </c>
      <c r="G26" s="69">
        <v>22500</v>
      </c>
      <c r="H26" s="69">
        <v>133625</v>
      </c>
      <c r="I26" s="69">
        <v>52825</v>
      </c>
      <c r="J26" s="75" t="s">
        <v>323</v>
      </c>
      <c r="K26" s="76"/>
      <c r="L26" s="77"/>
      <c r="M26" s="74"/>
      <c r="N26" s="74"/>
      <c r="O26" s="74"/>
      <c r="P26" s="74"/>
      <c r="Q26" s="74"/>
    </row>
    <row r="27" s="49" customFormat="1" ht="299.25" customHeight="1" spans="1:17">
      <c r="A27" s="61" t="s">
        <v>324</v>
      </c>
      <c r="B27" s="62" t="s">
        <v>325</v>
      </c>
      <c r="C27" s="63" t="s">
        <v>86</v>
      </c>
      <c r="D27" s="63" t="s">
        <v>26</v>
      </c>
      <c r="E27" s="63" t="s">
        <v>27</v>
      </c>
      <c r="F27" s="69">
        <v>251550</v>
      </c>
      <c r="G27" s="69">
        <v>107000</v>
      </c>
      <c r="H27" s="69">
        <v>118000</v>
      </c>
      <c r="I27" s="69"/>
      <c r="J27" s="75" t="s">
        <v>326</v>
      </c>
      <c r="K27" s="76"/>
      <c r="L27" s="77"/>
      <c r="M27" s="74"/>
      <c r="N27" s="74"/>
      <c r="O27" s="74"/>
      <c r="P27" s="74"/>
      <c r="Q27" s="74"/>
    </row>
    <row r="28" s="49" customFormat="1" ht="300.75" customHeight="1" spans="1:17">
      <c r="A28" s="61" t="s">
        <v>327</v>
      </c>
      <c r="B28" s="62" t="s">
        <v>328</v>
      </c>
      <c r="C28" s="63" t="s">
        <v>86</v>
      </c>
      <c r="D28" s="63" t="s">
        <v>26</v>
      </c>
      <c r="E28" s="63" t="s">
        <v>27</v>
      </c>
      <c r="F28" s="69">
        <v>266550</v>
      </c>
      <c r="G28" s="69">
        <v>90900</v>
      </c>
      <c r="H28" s="69">
        <v>100500</v>
      </c>
      <c r="I28" s="69"/>
      <c r="J28" s="75" t="s">
        <v>329</v>
      </c>
      <c r="K28" s="76"/>
      <c r="L28" s="77"/>
      <c r="M28" s="74"/>
      <c r="N28" s="74"/>
      <c r="O28" s="74"/>
      <c r="P28" s="74"/>
      <c r="Q28" s="74"/>
    </row>
    <row r="29" s="49" customFormat="1" ht="216.4" customHeight="1" spans="1:17">
      <c r="A29" s="61" t="s">
        <v>330</v>
      </c>
      <c r="B29" s="62" t="s">
        <v>331</v>
      </c>
      <c r="C29" s="63" t="s">
        <v>86</v>
      </c>
      <c r="D29" s="63" t="s">
        <v>48</v>
      </c>
      <c r="E29" s="63" t="s">
        <v>49</v>
      </c>
      <c r="F29" s="69">
        <v>754017.3</v>
      </c>
      <c r="G29" s="69"/>
      <c r="H29" s="69"/>
      <c r="I29" s="69">
        <f>754017.3-0.5</f>
        <v>754016.8</v>
      </c>
      <c r="J29" s="75" t="s">
        <v>332</v>
      </c>
      <c r="K29" s="76"/>
      <c r="L29" s="77"/>
      <c r="M29" s="74"/>
      <c r="N29" s="74"/>
      <c r="O29" s="74"/>
      <c r="P29" s="74"/>
      <c r="Q29" s="74"/>
    </row>
    <row r="30" s="49" customFormat="1" spans="1:17">
      <c r="A30" s="50"/>
      <c r="B30" s="51"/>
      <c r="C30" s="52"/>
      <c r="D30" s="53"/>
      <c r="E30" s="53"/>
      <c r="F30" s="54"/>
      <c r="G30" s="54"/>
      <c r="H30" s="54"/>
      <c r="I30" s="54"/>
      <c r="J30" s="55"/>
      <c r="K30" s="74"/>
      <c r="L30" s="74"/>
      <c r="M30" s="74"/>
      <c r="N30" s="74"/>
      <c r="O30" s="74"/>
      <c r="P30" s="74"/>
      <c r="Q30" s="74"/>
    </row>
    <row r="31" s="49" customFormat="1" spans="1:17">
      <c r="A31" s="50"/>
      <c r="B31" s="51"/>
      <c r="C31" s="52"/>
      <c r="D31" s="53"/>
      <c r="E31" s="53"/>
      <c r="F31" s="54"/>
      <c r="G31" s="54"/>
      <c r="H31" s="54"/>
      <c r="I31" s="54"/>
      <c r="J31" s="55"/>
      <c r="K31" s="74"/>
      <c r="L31" s="74"/>
      <c r="M31" s="74"/>
      <c r="N31" s="74"/>
      <c r="O31" s="74"/>
      <c r="P31" s="74"/>
      <c r="Q31" s="74"/>
    </row>
    <row r="32" s="49" customFormat="1" spans="1:17">
      <c r="A32" s="50"/>
      <c r="B32" s="51"/>
      <c r="C32" s="52"/>
      <c r="D32" s="53"/>
      <c r="E32" s="53"/>
      <c r="F32" s="54"/>
      <c r="G32" s="54"/>
      <c r="H32" s="54"/>
      <c r="I32" s="54"/>
      <c r="J32" s="55"/>
      <c r="K32" s="74"/>
      <c r="L32" s="74"/>
      <c r="M32" s="74"/>
      <c r="N32" s="74"/>
      <c r="O32" s="74"/>
      <c r="P32" s="74"/>
      <c r="Q32" s="74"/>
    </row>
    <row r="33" s="49" customFormat="1" spans="1:17">
      <c r="A33" s="50"/>
      <c r="B33" s="51"/>
      <c r="C33" s="52"/>
      <c r="D33" s="53"/>
      <c r="E33" s="53"/>
      <c r="F33" s="54"/>
      <c r="G33" s="54"/>
      <c r="H33" s="54"/>
      <c r="I33" s="54"/>
      <c r="J33" s="55"/>
      <c r="K33" s="74"/>
      <c r="L33" s="74"/>
      <c r="M33" s="74"/>
      <c r="N33" s="74"/>
      <c r="O33" s="74"/>
      <c r="P33" s="74"/>
      <c r="Q33" s="74"/>
    </row>
    <row r="34" s="49" customFormat="1" spans="1:17">
      <c r="A34" s="50"/>
      <c r="B34" s="51"/>
      <c r="C34" s="52"/>
      <c r="D34" s="53"/>
      <c r="E34" s="53"/>
      <c r="F34" s="54"/>
      <c r="G34" s="54"/>
      <c r="H34" s="54"/>
      <c r="I34" s="54"/>
      <c r="J34" s="55"/>
      <c r="K34" s="74"/>
      <c r="L34" s="74"/>
      <c r="M34" s="74"/>
      <c r="N34" s="74"/>
      <c r="O34" s="74"/>
      <c r="P34" s="74"/>
      <c r="Q34" s="74"/>
    </row>
    <row r="35" s="49" customFormat="1" spans="1:17">
      <c r="A35" s="50"/>
      <c r="B35" s="51"/>
      <c r="C35" s="52"/>
      <c r="D35" s="53"/>
      <c r="E35" s="53"/>
      <c r="F35" s="54"/>
      <c r="G35" s="54"/>
      <c r="H35" s="54"/>
      <c r="I35" s="54"/>
      <c r="J35" s="55"/>
      <c r="K35" s="74"/>
      <c r="L35" s="74"/>
      <c r="M35" s="74"/>
      <c r="N35" s="74"/>
      <c r="O35" s="74"/>
      <c r="P35" s="74"/>
      <c r="Q35" s="74"/>
    </row>
    <row r="36" s="49" customFormat="1" spans="1:17">
      <c r="A36" s="50"/>
      <c r="B36" s="51"/>
      <c r="C36" s="52"/>
      <c r="D36" s="53"/>
      <c r="E36" s="53"/>
      <c r="F36" s="54"/>
      <c r="G36" s="54"/>
      <c r="H36" s="54"/>
      <c r="I36" s="54"/>
      <c r="J36" s="55"/>
      <c r="K36" s="74"/>
      <c r="L36" s="74"/>
      <c r="M36" s="74"/>
      <c r="N36" s="74"/>
      <c r="O36" s="74"/>
      <c r="P36" s="74"/>
      <c r="Q36" s="74"/>
    </row>
    <row r="37" s="49" customFormat="1" spans="1:17">
      <c r="A37" s="50"/>
      <c r="B37" s="51"/>
      <c r="C37" s="52"/>
      <c r="D37" s="53"/>
      <c r="E37" s="53"/>
      <c r="F37" s="54"/>
      <c r="G37" s="54"/>
      <c r="H37" s="54"/>
      <c r="I37" s="54"/>
      <c r="J37" s="55"/>
      <c r="K37" s="74"/>
      <c r="L37" s="74"/>
      <c r="M37" s="74"/>
      <c r="N37" s="74"/>
      <c r="O37" s="74"/>
      <c r="P37" s="74"/>
      <c r="Q37" s="74"/>
    </row>
    <row r="38" s="49" customFormat="1" spans="1:17">
      <c r="A38" s="50"/>
      <c r="B38" s="51"/>
      <c r="C38" s="52"/>
      <c r="D38" s="53"/>
      <c r="E38" s="53"/>
      <c r="F38" s="54"/>
      <c r="G38" s="54"/>
      <c r="H38" s="54"/>
      <c r="I38" s="54"/>
      <c r="J38" s="55"/>
      <c r="K38" s="74"/>
      <c r="L38" s="74"/>
      <c r="M38" s="74"/>
      <c r="N38" s="74"/>
      <c r="O38" s="74"/>
      <c r="P38" s="74"/>
      <c r="Q38" s="74"/>
    </row>
    <row r="39" s="49" customFormat="1" spans="1:17">
      <c r="A39" s="50"/>
      <c r="B39" s="51"/>
      <c r="C39" s="52"/>
      <c r="D39" s="53"/>
      <c r="E39" s="53"/>
      <c r="F39" s="54"/>
      <c r="G39" s="54"/>
      <c r="H39" s="54"/>
      <c r="I39" s="54"/>
      <c r="J39" s="55"/>
      <c r="K39" s="74"/>
      <c r="L39" s="74"/>
      <c r="M39" s="74"/>
      <c r="N39" s="74"/>
      <c r="O39" s="74"/>
      <c r="P39" s="74"/>
      <c r="Q39" s="74"/>
    </row>
    <row r="40" s="49" customFormat="1" spans="1:17">
      <c r="A40" s="50"/>
      <c r="B40" s="51"/>
      <c r="C40" s="52"/>
      <c r="D40" s="53"/>
      <c r="E40" s="53"/>
      <c r="F40" s="54"/>
      <c r="G40" s="54"/>
      <c r="H40" s="54"/>
      <c r="I40" s="54"/>
      <c r="J40" s="55"/>
      <c r="K40" s="74"/>
      <c r="L40" s="74"/>
      <c r="M40" s="74"/>
      <c r="N40" s="74"/>
      <c r="O40" s="74"/>
      <c r="P40" s="74"/>
      <c r="Q40" s="74"/>
    </row>
    <row r="41" s="49" customFormat="1" spans="1:17">
      <c r="A41" s="50"/>
      <c r="B41" s="51"/>
      <c r="C41" s="52"/>
      <c r="D41" s="53"/>
      <c r="E41" s="53"/>
      <c r="F41" s="54"/>
      <c r="G41" s="54"/>
      <c r="H41" s="54"/>
      <c r="I41" s="54"/>
      <c r="J41" s="55"/>
      <c r="K41" s="74"/>
      <c r="L41" s="74"/>
      <c r="M41" s="74"/>
      <c r="N41" s="74"/>
      <c r="O41" s="74"/>
      <c r="P41" s="74"/>
      <c r="Q41" s="74"/>
    </row>
    <row r="42" s="49" customFormat="1" spans="1:17">
      <c r="A42" s="50"/>
      <c r="B42" s="51"/>
      <c r="C42" s="52"/>
      <c r="D42" s="53"/>
      <c r="E42" s="53"/>
      <c r="F42" s="54"/>
      <c r="G42" s="54"/>
      <c r="H42" s="54"/>
      <c r="I42" s="54"/>
      <c r="J42" s="55"/>
      <c r="K42" s="74"/>
      <c r="L42" s="74"/>
      <c r="M42" s="74"/>
      <c r="N42" s="74"/>
      <c r="O42" s="74"/>
      <c r="P42" s="74"/>
      <c r="Q42" s="74"/>
    </row>
    <row r="43" s="49" customFormat="1" spans="1:17">
      <c r="A43" s="50"/>
      <c r="B43" s="51"/>
      <c r="C43" s="52"/>
      <c r="D43" s="53"/>
      <c r="E43" s="53"/>
      <c r="F43" s="54"/>
      <c r="G43" s="54"/>
      <c r="H43" s="54"/>
      <c r="I43" s="54"/>
      <c r="J43" s="55"/>
      <c r="K43" s="74"/>
      <c r="L43" s="74"/>
      <c r="M43" s="74"/>
      <c r="N43" s="74"/>
      <c r="O43" s="74"/>
      <c r="P43" s="74"/>
      <c r="Q43" s="74"/>
    </row>
    <row r="44" s="49" customFormat="1" spans="1:17">
      <c r="A44" s="50"/>
      <c r="B44" s="51"/>
      <c r="C44" s="52"/>
      <c r="D44" s="53"/>
      <c r="E44" s="53"/>
      <c r="F44" s="54"/>
      <c r="G44" s="54"/>
      <c r="H44" s="54"/>
      <c r="I44" s="54"/>
      <c r="J44" s="55"/>
      <c r="K44" s="74"/>
      <c r="L44" s="74"/>
      <c r="M44" s="74"/>
      <c r="N44" s="74"/>
      <c r="O44" s="74"/>
      <c r="P44" s="74"/>
      <c r="Q44" s="74"/>
    </row>
    <row r="45" s="49" customFormat="1" spans="1:17">
      <c r="A45" s="50"/>
      <c r="B45" s="51"/>
      <c r="C45" s="52"/>
      <c r="D45" s="53"/>
      <c r="E45" s="53"/>
      <c r="F45" s="54"/>
      <c r="G45" s="54"/>
      <c r="H45" s="54"/>
      <c r="I45" s="54"/>
      <c r="J45" s="55"/>
      <c r="K45" s="74"/>
      <c r="L45" s="74"/>
      <c r="M45" s="74"/>
      <c r="N45" s="74"/>
      <c r="O45" s="74"/>
      <c r="P45" s="74"/>
      <c r="Q45" s="74"/>
    </row>
    <row r="46" s="49" customFormat="1" spans="1:17">
      <c r="A46" s="50"/>
      <c r="B46" s="51"/>
      <c r="C46" s="52"/>
      <c r="D46" s="53"/>
      <c r="E46" s="53"/>
      <c r="F46" s="54"/>
      <c r="G46" s="54"/>
      <c r="H46" s="54"/>
      <c r="I46" s="54"/>
      <c r="J46" s="55"/>
      <c r="K46" s="74"/>
      <c r="L46" s="74"/>
      <c r="M46" s="74"/>
      <c r="N46" s="74"/>
      <c r="O46" s="74"/>
      <c r="P46" s="74"/>
      <c r="Q46" s="74"/>
    </row>
    <row r="47" s="49" customFormat="1" spans="1:17">
      <c r="A47" s="50"/>
      <c r="B47" s="51"/>
      <c r="C47" s="52"/>
      <c r="D47" s="53"/>
      <c r="E47" s="53"/>
      <c r="F47" s="54"/>
      <c r="G47" s="54"/>
      <c r="H47" s="54"/>
      <c r="I47" s="54"/>
      <c r="J47" s="55"/>
      <c r="K47" s="74"/>
      <c r="L47" s="74"/>
      <c r="M47" s="74"/>
      <c r="N47" s="74"/>
      <c r="O47" s="74"/>
      <c r="P47" s="74"/>
      <c r="Q47" s="74"/>
    </row>
    <row r="48" s="49" customFormat="1" ht="159.75" customHeight="1" spans="1:9">
      <c r="A48" s="50"/>
      <c r="B48" s="51"/>
      <c r="C48" s="52"/>
      <c r="D48" s="53"/>
      <c r="E48" s="53"/>
      <c r="F48" s="54"/>
      <c r="G48" s="54"/>
      <c r="H48" s="54"/>
      <c r="I48" s="54"/>
    </row>
    <row r="49" s="49" customFormat="1" ht="36" customHeight="1" spans="1:9">
      <c r="A49" s="50"/>
      <c r="B49" s="51"/>
      <c r="C49" s="52"/>
      <c r="D49" s="53"/>
      <c r="E49" s="53"/>
      <c r="F49" s="54"/>
      <c r="G49" s="54"/>
      <c r="H49" s="54"/>
      <c r="I49" s="54"/>
    </row>
    <row r="50" s="49" customFormat="1" spans="1:9">
      <c r="A50" s="50"/>
      <c r="B50" s="51"/>
      <c r="C50" s="52"/>
      <c r="D50" s="53"/>
      <c r="E50" s="53"/>
      <c r="F50" s="54"/>
      <c r="G50" s="54"/>
      <c r="H50" s="54"/>
      <c r="I50" s="54"/>
    </row>
    <row r="51" s="49" customFormat="1" spans="1:9">
      <c r="A51" s="50"/>
      <c r="B51" s="51"/>
      <c r="C51" s="52"/>
      <c r="D51" s="53"/>
      <c r="E51" s="53"/>
      <c r="F51" s="54"/>
      <c r="G51" s="54"/>
      <c r="H51" s="54"/>
      <c r="I51" s="54"/>
    </row>
    <row r="52" s="49" customFormat="1" ht="321" customHeight="1" spans="1:9">
      <c r="A52" s="50"/>
      <c r="B52" s="51"/>
      <c r="C52" s="52"/>
      <c r="D52" s="53"/>
      <c r="E52" s="53"/>
      <c r="F52" s="54"/>
      <c r="G52" s="54"/>
      <c r="H52" s="54"/>
      <c r="I52" s="54"/>
    </row>
    <row r="53" s="49" customFormat="1" ht="35.25" customHeight="1" spans="1:9">
      <c r="A53" s="50"/>
      <c r="B53" s="51"/>
      <c r="C53" s="52"/>
      <c r="D53" s="53"/>
      <c r="E53" s="53"/>
      <c r="F53" s="54"/>
      <c r="G53" s="54"/>
      <c r="H53" s="54"/>
      <c r="I53" s="54"/>
    </row>
    <row r="54" s="49" customFormat="1" spans="1:9">
      <c r="A54" s="50"/>
      <c r="B54" s="51"/>
      <c r="C54" s="52"/>
      <c r="D54" s="53"/>
      <c r="E54" s="53"/>
      <c r="F54" s="54"/>
      <c r="G54" s="54"/>
      <c r="H54" s="54"/>
      <c r="I54" s="54"/>
    </row>
    <row r="55" spans="10:10">
      <c r="J55" s="56"/>
    </row>
    <row r="56" ht="99" customHeight="1" spans="10:10">
      <c r="J56" s="56"/>
    </row>
  </sheetData>
  <mergeCells count="12">
    <mergeCell ref="A2:J2"/>
    <mergeCell ref="D3:E3"/>
    <mergeCell ref="A5:E5"/>
    <mergeCell ref="A6:E6"/>
    <mergeCell ref="A3:A4"/>
    <mergeCell ref="B3:B4"/>
    <mergeCell ref="C3:C4"/>
    <mergeCell ref="F3:F4"/>
    <mergeCell ref="G3:G4"/>
    <mergeCell ref="H3:H4"/>
    <mergeCell ref="I3:I4"/>
    <mergeCell ref="J3:J4"/>
  </mergeCells>
  <pageMargins left="0.239583333333333" right="0.239583333333333" top="0.349305555555556" bottom="0.55" header="0.309722222222222" footer="0.309722222222222"/>
  <pageSetup paperSize="9" scale="52" fitToHeight="0" orientation="landscape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zoomScale="85" zoomScaleNormal="85" workbookViewId="0">
      <selection activeCell="J7" sqref="J7"/>
    </sheetView>
  </sheetViews>
  <sheetFormatPr defaultColWidth="9" defaultRowHeight="12.75"/>
  <cols>
    <col min="2" max="2" width="37" customWidth="1"/>
    <col min="3" max="3" width="18.7142857142857" customWidth="1"/>
    <col min="10" max="10" width="131.142857142857" customWidth="1"/>
  </cols>
  <sheetData>
    <row r="1" spans="1:10">
      <c r="A1" s="19" t="s">
        <v>333</v>
      </c>
      <c r="B1" s="19"/>
      <c r="C1" s="19"/>
      <c r="D1" s="19"/>
      <c r="E1" s="19"/>
      <c r="F1" s="19"/>
      <c r="G1" s="19"/>
      <c r="H1" s="19"/>
      <c r="I1" s="19"/>
      <c r="J1" s="19"/>
    </row>
    <row r="2" spans="1:10">
      <c r="A2" s="20" t="s">
        <v>334</v>
      </c>
      <c r="B2" s="21" t="s">
        <v>335</v>
      </c>
      <c r="C2" s="22" t="s">
        <v>4</v>
      </c>
      <c r="D2" s="23" t="s">
        <v>336</v>
      </c>
      <c r="E2" s="38"/>
      <c r="F2" s="39" t="s">
        <v>337</v>
      </c>
      <c r="G2" s="39" t="s">
        <v>338</v>
      </c>
      <c r="H2" s="39" t="s">
        <v>339</v>
      </c>
      <c r="I2" s="39" t="s">
        <v>9</v>
      </c>
      <c r="J2" s="21" t="s">
        <v>10</v>
      </c>
    </row>
    <row r="3" ht="24" spans="1:10">
      <c r="A3" s="24" t="s">
        <v>340</v>
      </c>
      <c r="B3" s="25"/>
      <c r="C3" s="26"/>
      <c r="D3" s="27" t="s">
        <v>11</v>
      </c>
      <c r="E3" s="27" t="s">
        <v>12</v>
      </c>
      <c r="F3" s="40"/>
      <c r="G3" s="40"/>
      <c r="H3" s="40"/>
      <c r="I3" s="40"/>
      <c r="J3" s="25"/>
    </row>
    <row r="4" spans="1:10">
      <c r="A4" s="28" t="s">
        <v>341</v>
      </c>
      <c r="B4" s="29" t="s">
        <v>342</v>
      </c>
      <c r="C4" s="30"/>
      <c r="D4" s="30"/>
      <c r="E4" s="41"/>
      <c r="F4" s="42"/>
      <c r="G4" s="42">
        <f>G5+G8</f>
        <v>38667.4</v>
      </c>
      <c r="H4" s="42">
        <f>H5+H8</f>
        <v>44772.5</v>
      </c>
      <c r="I4" s="42">
        <f>I5+I8</f>
        <v>45111.7</v>
      </c>
      <c r="J4" s="45"/>
    </row>
    <row r="5" ht="38.25" spans="1:10">
      <c r="A5" s="31" t="s">
        <v>343</v>
      </c>
      <c r="B5" s="32" t="s">
        <v>344</v>
      </c>
      <c r="C5" s="33"/>
      <c r="D5" s="33"/>
      <c r="E5" s="43"/>
      <c r="F5" s="42"/>
      <c r="G5" s="42">
        <f>SUM(G6:G7)</f>
        <v>23945.2</v>
      </c>
      <c r="H5" s="42">
        <f t="shared" ref="H5:I5" si="0">SUM(H6:H7)</f>
        <v>23965.3</v>
      </c>
      <c r="I5" s="42">
        <f t="shared" si="0"/>
        <v>23979.4</v>
      </c>
      <c r="J5" s="45" t="s">
        <v>345</v>
      </c>
    </row>
    <row r="6" ht="165.75" spans="1:10">
      <c r="A6" s="34" t="s">
        <v>271</v>
      </c>
      <c r="B6" s="35" t="s">
        <v>346</v>
      </c>
      <c r="C6" s="36" t="s">
        <v>19</v>
      </c>
      <c r="D6" s="36" t="s">
        <v>26</v>
      </c>
      <c r="E6" s="36" t="s">
        <v>27</v>
      </c>
      <c r="F6" s="44">
        <v>71527.2</v>
      </c>
      <c r="G6" s="44">
        <v>23945.2</v>
      </c>
      <c r="H6" s="44">
        <v>23965.3</v>
      </c>
      <c r="I6" s="44"/>
      <c r="J6" s="18" t="s">
        <v>347</v>
      </c>
    </row>
    <row r="7" ht="178.5" spans="1:10">
      <c r="A7" s="34" t="s">
        <v>274</v>
      </c>
      <c r="B7" s="35" t="s">
        <v>348</v>
      </c>
      <c r="C7" s="36" t="s">
        <v>19</v>
      </c>
      <c r="D7" s="36" t="s">
        <v>48</v>
      </c>
      <c r="E7" s="36" t="s">
        <v>49</v>
      </c>
      <c r="F7" s="44"/>
      <c r="G7" s="44"/>
      <c r="H7" s="44"/>
      <c r="I7" s="44">
        <v>23979.4</v>
      </c>
      <c r="J7" s="46" t="s">
        <v>349</v>
      </c>
    </row>
    <row r="8" ht="38.25" spans="1:10">
      <c r="A8" s="31" t="s">
        <v>350</v>
      </c>
      <c r="B8" s="29" t="s">
        <v>351</v>
      </c>
      <c r="C8" s="30"/>
      <c r="D8" s="30"/>
      <c r="E8" s="41"/>
      <c r="F8" s="42"/>
      <c r="G8" s="42">
        <f>G9</f>
        <v>14722.2</v>
      </c>
      <c r="H8" s="42">
        <f>H9</f>
        <v>20807.2</v>
      </c>
      <c r="I8" s="42">
        <f>I9</f>
        <v>21132.3</v>
      </c>
      <c r="J8" s="47" t="s">
        <v>352</v>
      </c>
    </row>
    <row r="9" ht="191.25" spans="1:10">
      <c r="A9" s="34" t="s">
        <v>268</v>
      </c>
      <c r="B9" s="35" t="s">
        <v>353</v>
      </c>
      <c r="C9" s="36" t="s">
        <v>19</v>
      </c>
      <c r="D9" s="37" t="s">
        <v>223</v>
      </c>
      <c r="E9" s="37" t="s">
        <v>224</v>
      </c>
      <c r="F9" s="44">
        <v>56661.7</v>
      </c>
      <c r="G9" s="44">
        <v>14722.2</v>
      </c>
      <c r="H9" s="44">
        <v>20807.2</v>
      </c>
      <c r="I9" s="44">
        <v>21132.3</v>
      </c>
      <c r="J9" s="48" t="s">
        <v>354</v>
      </c>
    </row>
  </sheetData>
  <mergeCells count="12">
    <mergeCell ref="A1:J1"/>
    <mergeCell ref="D2:E2"/>
    <mergeCell ref="B4:E4"/>
    <mergeCell ref="B5:E5"/>
    <mergeCell ref="B8:E8"/>
    <mergeCell ref="B2:B3"/>
    <mergeCell ref="C2:C3"/>
    <mergeCell ref="F2:F3"/>
    <mergeCell ref="G2:G3"/>
    <mergeCell ref="H2:H3"/>
    <mergeCell ref="I2:I3"/>
    <mergeCell ref="J2:J3"/>
  </mergeCells>
  <pageMargins left="0.7" right="0.7" top="0.75" bottom="0.75" header="0.3" footer="0.3"/>
  <pageSetup paperSize="9" orientation="portrait" horizontalDpi="600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workbookViewId="0">
      <selection activeCell="J24" sqref="J24"/>
    </sheetView>
  </sheetViews>
  <sheetFormatPr defaultColWidth="9" defaultRowHeight="12.75" outlineLevelRow="5"/>
  <cols>
    <col min="2" max="2" width="36.7142857142857" customWidth="1"/>
    <col min="7" max="7" width="25.2857142857143" customWidth="1"/>
    <col min="10" max="10" width="93.1428571428571" customWidth="1"/>
  </cols>
  <sheetData>
    <row r="1" spans="1:10">
      <c r="A1" s="1" t="s">
        <v>355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2" t="s">
        <v>2</v>
      </c>
      <c r="B2" s="3" t="s">
        <v>356</v>
      </c>
      <c r="C2" s="3" t="s">
        <v>4</v>
      </c>
      <c r="D2" s="3" t="s">
        <v>357</v>
      </c>
      <c r="E2" s="3"/>
      <c r="F2" s="8" t="s">
        <v>337</v>
      </c>
      <c r="G2" s="8" t="s">
        <v>338</v>
      </c>
      <c r="H2" s="8" t="s">
        <v>339</v>
      </c>
      <c r="I2" s="8" t="s">
        <v>358</v>
      </c>
      <c r="J2" s="16" t="s">
        <v>359</v>
      </c>
    </row>
    <row r="3" ht="24" spans="1:10">
      <c r="A3" s="2"/>
      <c r="B3" s="3"/>
      <c r="C3" s="3"/>
      <c r="D3" s="3" t="s">
        <v>11</v>
      </c>
      <c r="E3" s="3" t="s">
        <v>12</v>
      </c>
      <c r="F3" s="8"/>
      <c r="G3" s="8"/>
      <c r="H3" s="8"/>
      <c r="I3" s="8"/>
      <c r="J3" s="16"/>
    </row>
    <row r="4" spans="1:10">
      <c r="A4" s="4" t="s">
        <v>360</v>
      </c>
      <c r="B4" s="4"/>
      <c r="C4" s="4"/>
      <c r="D4" s="4"/>
      <c r="E4" s="4"/>
      <c r="F4" s="9"/>
      <c r="G4" s="10"/>
      <c r="H4" s="10"/>
      <c r="I4" s="10"/>
      <c r="J4" s="17"/>
    </row>
    <row r="5" spans="1:10">
      <c r="A5" s="4" t="s">
        <v>361</v>
      </c>
      <c r="B5" s="4"/>
      <c r="C5" s="4"/>
      <c r="D5" s="4"/>
      <c r="E5" s="4"/>
      <c r="F5" s="11"/>
      <c r="G5" s="12">
        <f>G6</f>
        <v>150000</v>
      </c>
      <c r="H5" s="13">
        <f t="shared" ref="H5:I5" si="0">H6</f>
        <v>0</v>
      </c>
      <c r="I5" s="12">
        <f t="shared" si="0"/>
        <v>0</v>
      </c>
      <c r="J5" s="4" t="s">
        <v>362</v>
      </c>
    </row>
    <row r="6" ht="140.25" spans="1:10">
      <c r="A6" s="5" t="s">
        <v>265</v>
      </c>
      <c r="B6" s="6" t="s">
        <v>363</v>
      </c>
      <c r="C6" s="7" t="s">
        <v>19</v>
      </c>
      <c r="D6" s="7" t="s">
        <v>223</v>
      </c>
      <c r="E6" s="7" t="s">
        <v>21</v>
      </c>
      <c r="F6" s="11"/>
      <c r="G6" s="14">
        <v>150000</v>
      </c>
      <c r="H6" s="15"/>
      <c r="I6" s="15"/>
      <c r="J6" s="18" t="s">
        <v>364</v>
      </c>
    </row>
  </sheetData>
  <mergeCells count="12">
    <mergeCell ref="A1:J1"/>
    <mergeCell ref="D2:E2"/>
    <mergeCell ref="A4:E4"/>
    <mergeCell ref="A5:E5"/>
    <mergeCell ref="A2:A3"/>
    <mergeCell ref="B2:B3"/>
    <mergeCell ref="C2:C3"/>
    <mergeCell ref="F2:F3"/>
    <mergeCell ref="G2:G3"/>
    <mergeCell ref="H2:H3"/>
    <mergeCell ref="I2:I3"/>
    <mergeCell ref="J2:J3"/>
  </mergeCells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+Перечень на 2026_рег</vt:lpstr>
      <vt:lpstr>+Перечень на 2026_ГВЛ</vt:lpstr>
      <vt:lpstr>+Перечень на 2026_ЭГП</vt:lpstr>
      <vt:lpstr>+Перечень на 2026_БАС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Головин Владимир Николаевич</dc:creator>
  <cp:lastModifiedBy>Павел Швачко</cp:lastModifiedBy>
  <cp:revision>4</cp:revision>
  <dcterms:created xsi:type="dcterms:W3CDTF">2004-09-14T06:02:00Z</dcterms:created>
  <dcterms:modified xsi:type="dcterms:W3CDTF">2026-04-13T14:19:25Z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1049-11.1.0.11704</vt:lpwstr>
  </property>
</Properties>
</file>