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7615" windowHeight="12735"/>
  </bookViews>
  <sheets>
    <sheet name="ГРР ВНИИОкеангеология" sheetId="1" r:id="rId1"/>
  </sheets>
  <definedNames>
    <definedName name="_xlnm.Print_Titles" localSheetId="0">'ГРР ВНИИОкеангеология'!$3:$4</definedName>
    <definedName name="_xlnm.Print_Area" localSheetId="0">'ГРР ВНИИОкеангеология'!$A$1:$K$21</definedName>
  </definedNames>
  <calcPr calcId="144525"/>
</workbook>
</file>

<file path=xl/sharedStrings.xml><?xml version="1.0" encoding="utf-8"?>
<sst xmlns="http://schemas.openxmlformats.org/spreadsheetml/2006/main" count="98" uniqueCount="75">
  <si>
    <t xml:space="preserve">Приложение 1  к приказу
Федерального агентства по недропользованию
от   ___________ 2024 г.   № ______  </t>
  </si>
  <si>
    <t xml:space="preserve"> Перечень объектов региональных геолого-геофизических и геолого-съемочных работ по геологическому изучению недр и воспроизводству                                                                                                                   минерально-сырьевой базы, финансируемых за счет субсидии на финансовое  обеспечение выполнения  государственных заданий Федерального агентства по недропользованию                                                                                                                                                                          на 2025 год и на плановый период 2026 и 2027 годов 
(ФГБУ "ВНИИОкеангеология")</t>
  </si>
  <si>
    <t>№№</t>
  </si>
  <si>
    <t xml:space="preserve">Наименование  работы, показатель, характеризующий содержание работы, 
наименование объекта работ </t>
  </si>
  <si>
    <t>Наименование учреждения - исполнителя работ</t>
  </si>
  <si>
    <t>Сроки проведения работ (год,кв.)</t>
  </si>
  <si>
    <t xml:space="preserve">Предельный объем финансового обеспечения на объект, в тыс.руб </t>
  </si>
  <si>
    <t xml:space="preserve">Плановый объем финансового обеспечения на 2025 год, в тыс.руб </t>
  </si>
  <si>
    <t xml:space="preserve">Плановый объем финансового обеспечения на 2026 год, в тыс.руб </t>
  </si>
  <si>
    <t xml:space="preserve">Плановый объем финансового обеспечения на 2027 год, в тыс.руб </t>
  </si>
  <si>
    <t xml:space="preserve">Краткое содержание
технического (геологического) задания на 2025  год
Показатель объема работы
</t>
  </si>
  <si>
    <t xml:space="preserve">Нача-ло </t>
  </si>
  <si>
    <t>Окон-чание</t>
  </si>
  <si>
    <t>1.  Региональные геолого-геофизические и геолого-съемочные работы (ФГБУ "ВНИИОкеангеология")</t>
  </si>
  <si>
    <t>1.1.  Проведение работ по сводному и обзорному геологическому картографированию на континентальном шельфе Российской Федерации, в Арктике, Антарктике, в Мировом океане и на архипелаге Шпицберген</t>
  </si>
  <si>
    <t>Отчеты о проведении работ по сводному и обзорному геологическому картографированию  - 4 ед.</t>
  </si>
  <si>
    <t>1.1.1.</t>
  </si>
  <si>
    <t>Геолого-геофизическое изучение и оценка минерально-сырьевого потенциала недр Антарктиды и ее окраинных морей в составе 69 РАЭ</t>
  </si>
  <si>
    <t>ФГБУ "ВНИИ-Океангеология"</t>
  </si>
  <si>
    <t>2023   I</t>
  </si>
  <si>
    <t>2025 IV</t>
  </si>
  <si>
    <t xml:space="preserve">Геолого-геофизическое изучение и оценка минерально-сырьевого потенциала недр Антарктиды и ее окраинных морей в составе 69 РАЭ - 3 этап. Камеральные работы: обработка и интерпретация сейсмических данных MOB ОГТ, полученных в тихоокеанском секторе Антарктики между морями Амундсена и Росса; составление сейсмических разрезов и схем геолого-геофизического содержания по району работ. </t>
  </si>
  <si>
    <t>1.1.2.</t>
  </si>
  <si>
    <t>Геолого-геофизическое изучение и оценка минерально-сырьевого потенциала недр Антарктиды и ее окраинных морей в составе 70 РАЭ; составление сводных карт геологического содержания масштаба 1:2 500 000 западного сектора Восточной Антарктиды (западная  часть Земли Королевы Мод)</t>
  </si>
  <si>
    <t>2024   I</t>
  </si>
  <si>
    <t>2026 IV</t>
  </si>
  <si>
    <t xml:space="preserve">Геолого-геофизическое изучение и оценка минерально-сырьевого потенциала недр Антарктиды в составе 70 РАЭ; составление сводных карт геологического содержания масштаба 1 : 2 500 000 западного сектора Восточной Антарктиды (западная часть Земли Королевы Мод) - 2 этап. Полевые работы: геофизические исследования в ледовой скважине в рамках совместного российско-китайского проекта. Камеральные работы: предварительная обработка и интерпретация геофизических и геологических данных, лабораторные исследования, составление предварительных карт и схем геолого-геофизического содержания. </t>
  </si>
  <si>
    <t>1.1.3.</t>
  </si>
  <si>
    <t>Геолого-геофизическое изучение и оценка минерально-сырьевого потенциала недр Антарктиды и ее окраинных морей в составе 71 РАЭ</t>
  </si>
  <si>
    <t>2025   I</t>
  </si>
  <si>
    <t>2027 IV</t>
  </si>
  <si>
    <t xml:space="preserve">Геолого-геофизическое изучение и оценка минерально-сырьевого потенциала недр Антарктиды и ее окраинных морей в составе 71 РАЭ - 1 этап. Камеральные работы: составление схем изученности и геологического строения по данным предшествующих исследований, составление схем планируемых полевых геологических и геофизических наблюдений.  </t>
  </si>
  <si>
    <t>1.1.4.</t>
  </si>
  <si>
    <t>Геолого-геофизическое изучение и оценка минерально-сырьевого потенциала недр Антарктиды и ее окраинных морей в составе 72 РАЭ</t>
  </si>
  <si>
    <t xml:space="preserve">2026  I       </t>
  </si>
  <si>
    <t xml:space="preserve">2026 г. Геолого-геофизическое изучение и оценка минерально-сырьевого потенциала недр Антарктиды и ее окраинных морей в составе 72 РАЭ - 1 этап. Камеральные работы: составление схем изученности и геологического строения по данным предшествующих исследований, составление схем планируемых полевых геологических и геофизических наблюдений.  
</t>
  </si>
  <si>
    <t>1.1.5.</t>
  </si>
  <si>
    <t>Геолого-геофизическое изучение и оценка минерально-сырьевого потенциала недр Антарктиды и ее окраинных морей в составе 73 РАЭ</t>
  </si>
  <si>
    <t xml:space="preserve">2027  I       </t>
  </si>
  <si>
    <t xml:space="preserve">2027 г. Геолого-геофизическое изучение и оценка минерально-сырьевого потенциала недр Антарктиды и ее окраинных морей в составе 73 РАЭ - 1 этап. Камеральные работы: составление схем изученности и геологического строения по данным предшествующих исследований, составление схем планируемых полевых геологических и геофизических наблюдений.  
</t>
  </si>
  <si>
    <t>1.2.  Проведение работ по геологическому картографированию масштаба 1:1 000 000 на континентальном шельфе Российской Федерации, в Арктике, Антарктике, в Мировом океане и на архипелаге Шпицберген</t>
  </si>
  <si>
    <t>Прирост мелкомасштабной геологической изученности территории РФ и ее континентального шельфа – 1,64 %</t>
  </si>
  <si>
    <t>1.2.1.</t>
  </si>
  <si>
    <t xml:space="preserve">Создание комплектов Госгеолкарты масштаба 
1:1 000 000 листов  N-55 (Дерюгина), N-58 (Командорские острова);  подготовка к изданию комплектов ГК-1000/3 листов S-57, 58 и S-59, 60 (Восточно-Сибирское море), оценка геолого-геофизической изученности листов Госгеолкарты Р-1 (Провидения), 
О-59 (Олюторский)               </t>
  </si>
  <si>
    <t>2023  I</t>
  </si>
  <si>
    <t>2025  IV</t>
  </si>
  <si>
    <t xml:space="preserve">Создание комплекта  государственной геологической карты масштаба 1:1 000 000 N-55 (Дерюгина), N-58 (Командорские острова), 3 этап - Проведение картосоставительских работ, включающих  актуализацию карт геологического содержания масштаба 1:1 000 000 по листам N-55, N-58: геологическая карта дочетвертичных образований, геологическая карта четвертичных образований, литологическая карта поверхности дна акватории; схемы масштаба 1:2500 000: тектоническая, геоморфологическая. Аналитические исследования. Составление объяснительной записки.
Подготовка к изданию комплектов ГК-1000/3 листов S-57, 58 и S-59, 60 (Восточно-Сибирское море).
Оценка геолого-геофизической изученности листов Госгеолкарты Р-1 (Провидения), О-59 (Олюторский) с составлением аналитических записок.                                                                                                                                                                         </t>
  </si>
  <si>
    <t>1.2.2.</t>
  </si>
  <si>
    <t>Мониторинг геологической карты архипелага Шпицберген и прилегающих акваторий 
масштаба 1:1 000 000 
в 2024 - 2026 гг.</t>
  </si>
  <si>
    <t>2024  I</t>
  </si>
  <si>
    <t>2026  IV</t>
  </si>
  <si>
    <t>Мониторинг геологической карты архипелага Шпицберген и прилегающих акваторий м-ба 1:1 000 000 (основной этап): Полевые, камеральные работы, лабораторно-аналитические исследования.
Актуализация комплекта современной геологической основы архипелага Шпицберген и прилегающих акваторий масштаба 1:1 000 000 (геоморфологическая карта м-ба 1:1 000 000, карта четвертичных образований м-ба 1:1 000 000, схема глубинного строения масштаба 1:2 500 000) по результатам лабораторно-аналитических исследований материалов 2023-2024 годов и опубликованных данных. Создание геофизической основы архипелага Шпицберген и прилегающих акваторий м-ба 1:1 000 000 (глубинный геолого-геофизический разрез). Актуализация литологической карты поверхности дна акватории шельфа архипелага Шпицберген масштаба 1:1 000 000 по материалам полевых работ 2022-2024 гг в рамках ФП ГВЛ.
Уточнение геологических особенностей и минерагении архипелага Шпицберген по результатам собственных полевых, лабораторно-аналитических и камеральных работ, а также по материалам сторонних отечественных и зарубежных полевых и камеральных исследований. Пополнение базы данных и каталога эталонной коллекции образцов. Актуализация каталога стратотипических и типовых разрезов разновозрастных комплексов арх. Шпицберген.
Доизучение региональных особенностей геологического строения и создание комплекта актуализированных среднемасштабных карт-врезок ключевого опорного участка района Кросс-фьорд (геологическая карта с пунктами проявлений полезных ископаемых, карта четвертичных образований и геоморфологическая карта).
Полевые работы на ключевом опорном участке района Кросс-фьорд и прилегающей территории (западная часть Земли Хаакона VII и южная часть Земли Альберта I), лабораторно-аналитические и камеральные исследования.</t>
  </si>
  <si>
    <t>1.2.3.</t>
  </si>
  <si>
    <t>Мониторинг Государственной геологической карты масштаба 1:1 000 000 континентального шельфа Российской Федерации в 2025 - 2027 гг.</t>
  </si>
  <si>
    <t>2025  I</t>
  </si>
  <si>
    <t>2027  IV</t>
  </si>
  <si>
    <r>
      <rPr>
        <b/>
        <sz val="10"/>
        <rFont val="Arial"/>
        <charset val="134"/>
      </rPr>
      <t xml:space="preserve">Ведение мониторинга комплектов государственной геологической карты масштаба 1:1 000 000 (оценочный этап) листов М-55, N-55, N-58, P-1, O-59: </t>
    </r>
    <r>
      <rPr>
        <sz val="10"/>
        <rFont val="Arial"/>
        <charset val="134"/>
      </rPr>
      <t>Полевые, камеральные работы, лабораторно-аналитические исследования.
Пополнение структурированного массива цифровой геологической информации о геологическом строении и минерагении территории групп листов ГК-1000, актуализированные карты геологического содержания м-ба 1:1000 000 листа О-59: геологическая карта четвертичных образований, литологическая карта поверхности дна акватории; схема масштаба 1:2500 000: геоморфологическая. Создание предварительных карт геофизической основы листа О-59.
Полевые работы - комплексные морские геолого-геофизические работы в пределах листа P-1. Подготовка комплекта предварительных карт и схем  листа P-1 (предварительная геологическая карта четвертичных образований, предварительная литологическая карта поверхности дна акватории; предварительная геоморфологическая схема масштаба 1:2500 000).
Уточнение геологических особенностей и минерагении листов по результатам собственных полевых, лабораторно-аналитических и камеральных работ. Пополнение базы данных и каталога эталонной коллекции образцов.
Подготовка к изданию комплекта ГК-1000/3 листов М-55 (залив Терпения).</t>
    </r>
  </si>
  <si>
    <t>1.2.4.</t>
  </si>
  <si>
    <t>Мониторинг Государственной геологической карты  масштаба 1:1 000 000 расширенного континентального шельфа Российской Федерации 
в 2025-2027 гг.</t>
  </si>
  <si>
    <r>
      <t xml:space="preserve">Ведение мониторинга комплектов государственной геологической карты масштаба 1:1 000 000 (оценочный этап) листов  Океанской серии: U-53,54,55,56, U-57,58,59,60: </t>
    </r>
    <r>
      <rPr>
        <sz val="10"/>
        <rFont val="Arial"/>
        <charset val="134"/>
      </rPr>
      <t>Полевые, камеральные работы, лабораторно-аналитические исследования.</t>
    </r>
    <r>
      <rPr>
        <b/>
        <sz val="10"/>
        <rFont val="Arial"/>
        <charset val="134"/>
      </rPr>
      <t xml:space="preserve">
</t>
    </r>
    <r>
      <rPr>
        <sz val="10"/>
        <rFont val="Arial"/>
        <charset val="134"/>
      </rPr>
      <t>Оценка современного состояния и системный анализ геологической изученности листов U-53,54,55,56, U-57,58,59,60.
Проведение экспедиционных работ в составе комплексной высокоширотной экспедиции на борту ледовостойкой платформы "Северный Полюс". Лабораторные исследования донного каменного материала, донных осадков. Составление актуализированных геологических карт  по новым геолого-геофизическим данным листов U-53,54,55,56: предварительная геологическая карта доплиоценовых образований, карта плиоцен-четвертичных образований, литологическая карта дна акватории масштаба 1:1 000 000. Проведение лабораторно-аналитических исследований и актуализация сейсмостратиграфической привязки комплексов осадочного чехла Евразийской окраины континентального шельфа СЛО на основе результатов стратиграфического бурения по скважинам SSD-V2_PH, SSD-V2_2 и SSD-V2_3.
Уточнение геологических особенностей и минерагении листов по результатам полевых, лабораторно-аналитических и камеральных работ.</t>
    </r>
  </si>
  <si>
    <t>1.2.5.</t>
  </si>
  <si>
    <t>Мониторинг геологической карты архипелага Шпицберген и прилегающих акваторий 
масштаба 1:1 000 000 
в 2027 - 2029 гг.</t>
  </si>
  <si>
    <t>2027  I</t>
  </si>
  <si>
    <r>
      <rPr>
        <b/>
        <sz val="10"/>
        <rFont val="Arial"/>
        <charset val="134"/>
      </rPr>
      <t>2027 год. Мониторинг геологической карты архипелага Шпицберген и прилегающих акваторий м-ба 1:1 000 000 (основной этап):</t>
    </r>
    <r>
      <rPr>
        <sz val="10"/>
        <rFont val="Arial"/>
        <charset val="134"/>
      </rPr>
      <t xml:space="preserve"> Полевые, камеральные работы, лабораторно-аналитические исследования.
Актуализация комплекта современной геологической основы архипелага Шпицберген и прилегающих акваторий масштаба 1:1 000 000 (геоморфологическая карта м-ба 1:1 000 000, карта четвертичных образований м-ба 1:1 000 000, схема глубинного строения масштаба 1:2 500 000) по результатам полевых, лабораторно-аналитических и камеральных исследований, а также опубликованным данным. Актуализация каталога стратотипических и типовых разрезов разновозрастных комплексов арх. Шпицберген. Актуализация унифицированных легенд для карт геологического содержания масштаба 1:1 000 000 архипелага Шпицберген по новым геолого-геофизическим данным из открытых источников и публикаций.
Выбор наиболее важных ключевых участков для полевых исследований на архипелаге на основе увязки и обобщения материалов зарубежных и отечественных исследований прошлых лет. Полевые работы на ключевых опорных участках. 
Доизучение региональных особенностей геологического строения, оценка современной геолого-геофизической и минерагенической изученности и создание комплекта среднемасштабных карт-врезок ключевых опорных участков (геологическая карта с пунктами проявлений полезных ископаемых, карта четвертичных образований и геоморфологическая карта). Проведение лабораторно-аналитических исследований, пополнение базы данных и каталога эталонной коллекции образцов.
</t>
    </r>
  </si>
  <si>
    <t>1.3. Создание государственной сети опорных геолого-геофизических профилей, параметрических и сверхглубоких скважин</t>
  </si>
  <si>
    <t>Отчеты о проведенных геолого-геофизических работах по обоснованию внешних границ континентального шельфа Российской Федерации, Мировом океане - 4 ед.</t>
  </si>
  <si>
    <t>1.3.1</t>
  </si>
  <si>
    <t xml:space="preserve">Доработка Представления Российской Федерации на установление внешней границы континентального шельфа в Северном Ледовитом океане в соответствии с замечаниями и предложениями Комиссии по границам континентального шельфа в 2024-2026 годах
</t>
  </si>
  <si>
    <t>Подготовка дополнительных геологических материалов к защите Представления Российской Федерации в рамках сессий Комиссии по границам континентального шельфа при ООН в 2025 г. (в том числе по материалам полевых и камеральных работ российских, зарубежных и совместных экспедиций), включая материалы необходимые для обоснования ответов на вопросы и замечания Комиссии и её Подкомиссии, а также дополнительные материалы для усиления доказательной базы Представления Российской Федерации по решению Делегации Российской Федерации, включая актуализацию положения зоны основания континентального склона в районе хребта Гаккеля по материалам полевых батиметрических исследований 2024 г. и создание региональной скоростной модели распространения упругих колебаний в осадочном чехле Евразийского бассейна.
Подготовка презентационных материалов по Представлению Российской Федерации для рассмотрения в Комиссии и её Подкомиссии в 2025 г., включая доклады-презентации, предусмотренные Правилами Процедур Комиссии, перевод материалов на английский язык и их презентация на сессиях Комиссии, подготовка информационных отчетов о работе Делегации Российской Федерации на сессиях Комиссии.</t>
  </si>
  <si>
    <t>1.3.2</t>
  </si>
  <si>
    <t>Обработка, интерпретация и обобщение геофизической, батиметрической информации по Арктическому региону и морфологической информации в части Амеразийского бассейна  за 2001-2023 гг. касающейся вопроса международно-правового оформления внешней границы континентального шельфа Российской Федерации</t>
  </si>
  <si>
    <t>1. Сбор и анализ геофизической, батиметрической по Арктическому региону и морфологической информации в части Амеразийского бассейна за 2001-2023 гг., а также других материалов, касающихся вопроса международно-правового оформления внешней границы континентального шельфа Российской Федерации (этап 1).
2. Обработка, интерпритация (описание) и обобщение геофизической, батиметрической по Арктическому региону и морфологической информации в части Амеразийского бассейна за 2001-2023 гг., а также других материалов, касающихся вопроса международно-правового оформления внешней границы континентального шельфа Российской Федерации (этап 1).
3. Обобщение презентационных материалов представленных в Комиссии по границам континентального шельфа с 2001 по 2023 гг., по геофизической, батиметрической информации по Арктическому региону и морфологической информации в части Амеразийского бассейна и в том числе презентационных материалов подготовленных ФГБУ "ВНИИОкеангеология"(этап 1).
4. Подготовка дополнительных  геолого-геофизических и батиметрических материалов для усиления доказательной базы при защите материалов Заявки по Амеразийскому бассейну Северного Ледовитого океана по результатам полевых и камеральных ииследований по сотоянию на 2024 г.(этап 1).</t>
  </si>
  <si>
    <t>1.3.3</t>
  </si>
  <si>
    <t xml:space="preserve">Доработка Представления Российской Федерации на установление внешней границы континентального шельфа в Северном Ледовитом океане в соответствии с замечаниями и предложениями Комиссии по границам континентального шельфа в 2027-2029 годах
</t>
  </si>
  <si>
    <r>
      <rPr>
        <b/>
        <sz val="10"/>
        <rFont val="Arial"/>
        <charset val="134"/>
      </rPr>
      <t xml:space="preserve">2027г. </t>
    </r>
    <r>
      <rPr>
        <sz val="10"/>
        <rFont val="Arial"/>
        <charset val="134"/>
      </rPr>
      <t>Подготовка дополнительных геологических материалов к защите Представления Российской Федерации в рамках сессий Комиссии по границам континентального шельфа при ООН в 2027 г. (в том числе по материалам полевых и камеральных работ российских, зарубежных и совместных экспедиций), включая материалы необходимые для обоснования ответов на вопросы и замечания Комиссии и её Подкомиссии, а также дополнительные материалы для усиления доказательной базы Представления Российской Федерации по решению Делегации Российской Федерации.
Подготовка презентационных материалов по Представлению Российской Федерации для рассмотрения в Комиссии и её Подкомиссии в 2027 г., включая доклады-презентации, предусмотренные Правилами Процедур Комиссии, перевод материалов на английский язык и их презентация на сессиях Комиссии, подготовка информационных отчетов о работе Делегации Российской Федерации на сессиях Комиссии.</t>
    </r>
  </si>
</sst>
</file>

<file path=xl/styles.xml><?xml version="1.0" encoding="utf-8"?>
<styleSheet xmlns="http://schemas.openxmlformats.org/spreadsheetml/2006/main">
  <numFmts count="8">
    <numFmt numFmtId="176" formatCode="_-* #,##0.0\ _₽_-;\-* #,##0.0\ _₽_-;_-* &quot;-&quot;?\ _₽_-;_-@_-"/>
    <numFmt numFmtId="177" formatCode="_-* #,##0.00\ _₽_-;\-* #,##0.00\ _₽_-;_-* &quot;-&quot;??\ _₽_-;_-@_-"/>
    <numFmt numFmtId="178" formatCode="#,##0.0"/>
    <numFmt numFmtId="179" formatCode="_-* #,##0.00\ &quot;₽&quot;_-;\-* #,##0.00\ &quot;₽&quot;_-;_-* &quot;-&quot;??\ &quot;₽&quot;_-;_-@_-"/>
    <numFmt numFmtId="180" formatCode="_-* #,##0\ _₽_-;\-* #,##0\ _₽_-;_-* &quot;-&quot;\ _₽_-;_-@_-"/>
    <numFmt numFmtId="181" formatCode="_-* #,##0\ &quot;₽&quot;_-;\-* #,##0\ &quot;₽&quot;_-;_-* &quot;-&quot;\ &quot;₽&quot;_-;_-@_-"/>
    <numFmt numFmtId="182" formatCode="0.000"/>
    <numFmt numFmtId="183" formatCode="#,##0.000"/>
  </numFmts>
  <fonts count="27">
    <font>
      <sz val="10"/>
      <color theme="1"/>
      <name val="Arial"/>
      <charset val="134"/>
    </font>
    <font>
      <b/>
      <sz val="10"/>
      <color indexed="2"/>
      <name val="Arial"/>
      <charset val="134"/>
    </font>
    <font>
      <sz val="10"/>
      <name val="Arial"/>
      <charset val="134"/>
    </font>
    <font>
      <sz val="12"/>
      <name val="Arial"/>
      <charset val="134"/>
    </font>
    <font>
      <sz val="9"/>
      <name val="Arial"/>
      <charset val="134"/>
    </font>
    <font>
      <b/>
      <sz val="10"/>
      <name val="Arial"/>
      <charset val="134"/>
    </font>
    <font>
      <sz val="8"/>
      <name val="Arial"/>
      <charset val="134"/>
    </font>
    <font>
      <i/>
      <sz val="12"/>
      <name val="Times New Roman"/>
      <charset val="134"/>
    </font>
    <font>
      <sz val="10"/>
      <name val="Times New Roman"/>
      <charset val="134"/>
    </font>
    <font>
      <sz val="10"/>
      <color indexed="17"/>
      <name val="Times New Roman"/>
      <charset val="134"/>
    </font>
    <font>
      <sz val="10"/>
      <color indexed="65"/>
      <name val="Times New Roman"/>
      <charset val="134"/>
    </font>
    <font>
      <b/>
      <sz val="11"/>
      <color indexed="56"/>
      <name val="Times New Roman"/>
      <charset val="134"/>
    </font>
    <font>
      <b/>
      <sz val="10"/>
      <name val="Times New Roman"/>
      <charset val="134"/>
    </font>
    <font>
      <i/>
      <sz val="10"/>
      <color indexed="23"/>
      <name val="Times New Roman"/>
      <charset val="134"/>
    </font>
    <font>
      <sz val="10"/>
      <color indexed="20"/>
      <name val="Times New Roman"/>
      <charset val="134"/>
    </font>
    <font>
      <b/>
      <sz val="10"/>
      <color indexed="65"/>
      <name val="Times New Roman"/>
      <charset val="134"/>
    </font>
    <font>
      <b/>
      <sz val="15"/>
      <color indexed="56"/>
      <name val="Times New Roman"/>
      <charset val="134"/>
    </font>
    <font>
      <u/>
      <sz val="11"/>
      <color rgb="FF800080"/>
      <name val="Calibri"/>
      <charset val="0"/>
      <scheme val="minor"/>
    </font>
    <font>
      <sz val="10"/>
      <color indexed="60"/>
      <name val="Times New Roman"/>
      <charset val="134"/>
    </font>
    <font>
      <b/>
      <sz val="18"/>
      <color indexed="56"/>
      <name val="Cambria"/>
      <charset val="134"/>
    </font>
    <font>
      <sz val="10"/>
      <color indexed="62"/>
      <name val="Times New Roman"/>
      <charset val="134"/>
    </font>
    <font>
      <sz val="10"/>
      <color indexed="52"/>
      <name val="Times New Roman"/>
      <charset val="134"/>
    </font>
    <font>
      <b/>
      <sz val="10"/>
      <color indexed="52"/>
      <name val="Times New Roman"/>
      <charset val="134"/>
    </font>
    <font>
      <b/>
      <sz val="13"/>
      <color indexed="56"/>
      <name val="Times New Roman"/>
      <charset val="134"/>
    </font>
    <font>
      <u/>
      <sz val="11"/>
      <color rgb="FF0000FF"/>
      <name val="Calibri"/>
      <charset val="0"/>
      <scheme val="minor"/>
    </font>
    <font>
      <sz val="10"/>
      <color indexed="2"/>
      <name val="Times New Roman"/>
      <charset val="134"/>
    </font>
    <font>
      <b/>
      <sz val="10"/>
      <color indexed="63"/>
      <name val="Times New Roman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53">
    <xf numFmtId="0" fontId="0" fillId="0" borderId="0"/>
    <xf numFmtId="0" fontId="8" fillId="0" borderId="0"/>
    <xf numFmtId="0" fontId="0" fillId="0" borderId="0"/>
    <xf numFmtId="0" fontId="0" fillId="0" borderId="0"/>
    <xf numFmtId="0" fontId="8" fillId="23" borderId="0"/>
    <xf numFmtId="0" fontId="10" fillId="18" borderId="0"/>
    <xf numFmtId="0" fontId="8" fillId="15" borderId="0"/>
    <xf numFmtId="0" fontId="24" fillId="0" borderId="0" applyNumberFormat="0" applyFill="0" applyBorder="0" applyAlignment="0" applyProtection="0">
      <alignment vertical="center"/>
    </xf>
    <xf numFmtId="0" fontId="8" fillId="12" borderId="0"/>
    <xf numFmtId="0" fontId="10" fillId="21" borderId="0"/>
    <xf numFmtId="0" fontId="8" fillId="20" borderId="0"/>
    <xf numFmtId="0" fontId="10" fillId="19" borderId="0"/>
    <xf numFmtId="0" fontId="8" fillId="3" borderId="0"/>
    <xf numFmtId="0" fontId="23" fillId="0" borderId="16"/>
    <xf numFmtId="0" fontId="10" fillId="13" borderId="0"/>
    <xf numFmtId="0" fontId="10" fillId="17" borderId="0"/>
    <xf numFmtId="0" fontId="8" fillId="4" borderId="0"/>
    <xf numFmtId="0" fontId="16" fillId="0" borderId="13"/>
    <xf numFmtId="179" fontId="0" fillId="0" borderId="0"/>
    <xf numFmtId="0" fontId="10" fillId="22" borderId="0"/>
    <xf numFmtId="0" fontId="20" fillId="15" borderId="14"/>
    <xf numFmtId="0" fontId="10" fillId="14" borderId="0"/>
    <xf numFmtId="9" fontId="0" fillId="0" borderId="0"/>
    <xf numFmtId="0" fontId="8" fillId="22" borderId="0"/>
    <xf numFmtId="0" fontId="8" fillId="7" borderId="0"/>
    <xf numFmtId="177" fontId="0" fillId="0" borderId="0"/>
    <xf numFmtId="0" fontId="10" fillId="9" borderId="0"/>
    <xf numFmtId="0" fontId="18" fillId="10" borderId="0"/>
    <xf numFmtId="0" fontId="8" fillId="12" borderId="0"/>
    <xf numFmtId="0" fontId="8" fillId="11" borderId="0"/>
    <xf numFmtId="0" fontId="17" fillId="0" borderId="0" applyNumberFormat="0" applyFill="0" applyBorder="0" applyAlignment="0" applyProtection="0">
      <alignment vertical="center"/>
    </xf>
    <xf numFmtId="0" fontId="21" fillId="0" borderId="15"/>
    <xf numFmtId="0" fontId="15" fillId="8" borderId="12"/>
    <xf numFmtId="0" fontId="10" fillId="9" borderId="0"/>
    <xf numFmtId="0" fontId="11" fillId="0" borderId="0"/>
    <xf numFmtId="0" fontId="11" fillId="0" borderId="19"/>
    <xf numFmtId="0" fontId="10" fillId="18" borderId="0"/>
    <xf numFmtId="0" fontId="14" fillId="7" borderId="0"/>
    <xf numFmtId="0" fontId="22" fillId="16" borderId="14"/>
    <xf numFmtId="0" fontId="10" fillId="6" borderId="0"/>
    <xf numFmtId="181" fontId="0" fillId="0" borderId="0"/>
    <xf numFmtId="0" fontId="13" fillId="0" borderId="0"/>
    <xf numFmtId="0" fontId="8" fillId="13" borderId="0"/>
    <xf numFmtId="0" fontId="19" fillId="0" borderId="0"/>
    <xf numFmtId="180" fontId="0" fillId="0" borderId="0"/>
    <xf numFmtId="0" fontId="12" fillId="0" borderId="11"/>
    <xf numFmtId="0" fontId="25" fillId="0" borderId="0"/>
    <xf numFmtId="0" fontId="8" fillId="24" borderId="18"/>
    <xf numFmtId="0" fontId="10" fillId="5" borderId="0"/>
    <xf numFmtId="0" fontId="0" fillId="0" borderId="0"/>
    <xf numFmtId="0" fontId="9" fillId="4" borderId="0"/>
    <xf numFmtId="0" fontId="8" fillId="3" borderId="0"/>
    <xf numFmtId="0" fontId="26" fillId="16" borderId="17"/>
  </cellStyleXfs>
  <cellXfs count="63">
    <xf numFmtId="0" fontId="0" fillId="0" borderId="0" xfId="0"/>
    <xf numFmtId="0" fontId="0" fillId="2" borderId="0" xfId="0" applyFill="1" applyAlignment="1">
      <alignment vertical="justify"/>
    </xf>
    <xf numFmtId="0" fontId="1" fillId="2" borderId="0" xfId="0" applyFont="1" applyFill="1" applyAlignment="1">
      <alignment vertical="justify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/>
    </xf>
    <xf numFmtId="178" fontId="2" fillId="2" borderId="0" xfId="0" applyNumberFormat="1" applyFont="1" applyFill="1" applyAlignment="1">
      <alignment vertical="top"/>
    </xf>
    <xf numFmtId="178" fontId="2" fillId="0" borderId="0" xfId="0" applyNumberFormat="1" applyFont="1" applyAlignment="1">
      <alignment vertical="justify"/>
    </xf>
    <xf numFmtId="178" fontId="2" fillId="2" borderId="0" xfId="0" applyNumberFormat="1" applyFont="1" applyFill="1" applyAlignment="1">
      <alignment vertical="justify"/>
    </xf>
    <xf numFmtId="0" fontId="2" fillId="2" borderId="0" xfId="0" applyFont="1" applyFill="1" applyAlignment="1">
      <alignment vertical="justify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83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justify"/>
    </xf>
    <xf numFmtId="49" fontId="2" fillId="0" borderId="2" xfId="0" applyNumberFormat="1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178" fontId="2" fillId="0" borderId="0" xfId="0" applyNumberFormat="1" applyFont="1" applyAlignment="1">
      <alignment vertical="top"/>
    </xf>
    <xf numFmtId="178" fontId="2" fillId="0" borderId="0" xfId="0" applyNumberFormat="1" applyFont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 wrapText="1"/>
    </xf>
    <xf numFmtId="178" fontId="4" fillId="0" borderId="5" xfId="0" applyNumberFormat="1" applyFont="1" applyBorder="1" applyAlignment="1">
      <alignment horizontal="center" vertical="center" wrapText="1"/>
    </xf>
    <xf numFmtId="178" fontId="5" fillId="0" borderId="6" xfId="0" applyNumberFormat="1" applyFont="1" applyBorder="1" applyAlignment="1">
      <alignment vertical="center" wrapText="1"/>
    </xf>
    <xf numFmtId="178" fontId="5" fillId="0" borderId="7" xfId="0" applyNumberFormat="1" applyFont="1" applyBorder="1" applyAlignment="1">
      <alignment vertical="center" wrapText="1"/>
    </xf>
    <xf numFmtId="178" fontId="5" fillId="0" borderId="8" xfId="0" applyNumberFormat="1" applyFont="1" applyBorder="1" applyAlignment="1">
      <alignment vertical="center" wrapText="1"/>
    </xf>
    <xf numFmtId="178" fontId="5" fillId="0" borderId="2" xfId="0" applyNumberFormat="1" applyFont="1" applyBorder="1" applyAlignment="1">
      <alignment vertical="center" wrapText="1"/>
    </xf>
    <xf numFmtId="178" fontId="5" fillId="0" borderId="3" xfId="0" applyNumberFormat="1" applyFont="1" applyBorder="1" applyAlignment="1">
      <alignment vertical="center" wrapText="1"/>
    </xf>
    <xf numFmtId="178" fontId="5" fillId="0" borderId="5" xfId="0" applyNumberFormat="1" applyFont="1" applyBorder="1" applyAlignment="1">
      <alignment vertical="center" wrapText="1"/>
    </xf>
    <xf numFmtId="178" fontId="2" fillId="0" borderId="2" xfId="0" applyNumberFormat="1" applyFont="1" applyBorder="1" applyAlignment="1">
      <alignment vertical="top" wrapText="1"/>
    </xf>
    <xf numFmtId="178" fontId="2" fillId="0" borderId="3" xfId="0" applyNumberFormat="1" applyFont="1" applyBorder="1" applyAlignment="1">
      <alignment horizontal="right" vertical="top" wrapText="1"/>
    </xf>
    <xf numFmtId="178" fontId="2" fillId="0" borderId="5" xfId="0" applyNumberFormat="1" applyFont="1" applyBorder="1" applyAlignment="1">
      <alignment horizontal="right" vertical="top" wrapText="1"/>
    </xf>
    <xf numFmtId="178" fontId="2" fillId="0" borderId="2" xfId="0" applyNumberFormat="1" applyFont="1" applyBorder="1" applyAlignment="1">
      <alignment vertical="top"/>
    </xf>
    <xf numFmtId="178" fontId="2" fillId="0" borderId="3" xfId="0" applyNumberFormat="1" applyFont="1" applyBorder="1" applyAlignment="1">
      <alignment vertical="top"/>
    </xf>
    <xf numFmtId="176" fontId="2" fillId="0" borderId="5" xfId="0" applyNumberFormat="1" applyFont="1" applyBorder="1" applyAlignment="1">
      <alignment vertical="top"/>
    </xf>
    <xf numFmtId="0" fontId="5" fillId="0" borderId="5" xfId="0" applyFont="1" applyBorder="1" applyAlignment="1">
      <alignment horizontal="left" vertical="center" wrapText="1"/>
    </xf>
    <xf numFmtId="178" fontId="5" fillId="0" borderId="3" xfId="0" applyNumberFormat="1" applyFont="1" applyBorder="1" applyAlignment="1">
      <alignment vertical="top"/>
    </xf>
    <xf numFmtId="178" fontId="2" fillId="0" borderId="5" xfId="0" applyNumberFormat="1" applyFont="1" applyBorder="1" applyAlignment="1">
      <alignment vertical="top"/>
    </xf>
    <xf numFmtId="3" fontId="7" fillId="0" borderId="0" xfId="0" applyNumberFormat="1" applyFont="1" applyAlignment="1">
      <alignment vertical="top"/>
    </xf>
    <xf numFmtId="178" fontId="2" fillId="2" borderId="0" xfId="0" applyNumberFormat="1" applyFont="1" applyFill="1" applyAlignment="1">
      <alignment horizontal="left" vertical="justify"/>
    </xf>
    <xf numFmtId="178" fontId="3" fillId="0" borderId="0" xfId="0" applyNumberFormat="1" applyFont="1" applyFill="1" applyBorder="1" applyAlignment="1">
      <alignment horizontal="right" vertical="top" wrapText="1"/>
    </xf>
    <xf numFmtId="178" fontId="4" fillId="0" borderId="9" xfId="0" applyNumberFormat="1" applyFont="1" applyBorder="1" applyAlignment="1">
      <alignment horizontal="center" vertical="center" wrapText="1"/>
    </xf>
    <xf numFmtId="182" fontId="2" fillId="0" borderId="2" xfId="0" applyNumberFormat="1" applyFont="1" applyBorder="1" applyAlignment="1">
      <alignment horizontal="center" wrapText="1"/>
    </xf>
    <xf numFmtId="178" fontId="4" fillId="0" borderId="6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top"/>
    </xf>
    <xf numFmtId="178" fontId="2" fillId="0" borderId="2" xfId="0" applyNumberFormat="1" applyFont="1" applyBorder="1" applyAlignment="1">
      <alignment horizontal="right" vertical="top" wrapText="1"/>
    </xf>
    <xf numFmtId="0" fontId="2" fillId="0" borderId="2" xfId="2" applyFont="1" applyBorder="1" applyAlignment="1">
      <alignment horizontal="justify" vertical="top" wrapText="1"/>
    </xf>
    <xf numFmtId="176" fontId="2" fillId="0" borderId="2" xfId="0" applyNumberFormat="1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182" fontId="5" fillId="0" borderId="9" xfId="0" applyNumberFormat="1" applyFont="1" applyFill="1" applyBorder="1" applyAlignment="1">
      <alignment horizontal="left" vertical="center" wrapText="1"/>
    </xf>
    <xf numFmtId="178" fontId="2" fillId="0" borderId="2" xfId="2" applyNumberFormat="1" applyFont="1" applyBorder="1" applyAlignment="1">
      <alignment vertical="top" wrapText="1"/>
    </xf>
    <xf numFmtId="3" fontId="0" fillId="0" borderId="2" xfId="0" applyNumberFormat="1" applyBorder="1" applyAlignment="1">
      <alignment horizontal="left" vertical="top" wrapText="1"/>
    </xf>
    <xf numFmtId="178" fontId="2" fillId="0" borderId="0" xfId="0" applyNumberFormat="1" applyFont="1" applyAlignment="1">
      <alignment horizontal="left" vertical="center"/>
    </xf>
  </cellXfs>
  <cellStyles count="53">
    <cellStyle name="Обычный" xfId="0" builtinId="0"/>
    <cellStyle name="Обычный 5" xfId="1"/>
    <cellStyle name="Обычный 3" xfId="2"/>
    <cellStyle name="Обычный 2 2" xfId="3"/>
    <cellStyle name="40% — Акцент6" xfId="4" builtinId="51"/>
    <cellStyle name="Акцент4" xfId="5" builtinId="41"/>
    <cellStyle name="20% — Акцент6" xfId="6" builtinId="50"/>
    <cellStyle name="Гиперссылка" xfId="7" builtinId="8"/>
    <cellStyle name="40% — Акцент5" xfId="8" builtinId="47"/>
    <cellStyle name="Акцент3" xfId="9" builtinId="37"/>
    <cellStyle name="20% — Акцент5" xfId="10" builtinId="46"/>
    <cellStyle name="Акцент2" xfId="11" builtinId="33"/>
    <cellStyle name="20% — Акцент4" xfId="12" builtinId="42"/>
    <cellStyle name="Заголовок 2" xfId="13" builtinId="17"/>
    <cellStyle name="60% — Акцент3" xfId="14" builtinId="40"/>
    <cellStyle name="Акцент1" xfId="15" builtinId="29"/>
    <cellStyle name="20% — Акцент3" xfId="16" builtinId="38"/>
    <cellStyle name="Заголовок 1" xfId="17" builtinId="16"/>
    <cellStyle name="Денежный" xfId="18" builtinId="4"/>
    <cellStyle name="60% — Акцент2" xfId="19" builtinId="36"/>
    <cellStyle name="Ввод" xfId="20" builtinId="20"/>
    <cellStyle name="Акцент6" xfId="21" builtinId="49"/>
    <cellStyle name="Процент" xfId="22" builtinId="5"/>
    <cellStyle name="40% — Акцент2" xfId="23" builtinId="35"/>
    <cellStyle name="20% — Акцент2" xfId="24" builtinId="34"/>
    <cellStyle name="Запятая" xfId="25" builtinId="3"/>
    <cellStyle name="Акцент5" xfId="26" builtinId="45"/>
    <cellStyle name="Нейтральный" xfId="27" builtinId="28"/>
    <cellStyle name="40% — Акцент1" xfId="28" builtinId="31"/>
    <cellStyle name="20% — Акцент1" xfId="29" builtinId="30"/>
    <cellStyle name="Открывавшаяся гиперссылка" xfId="30" builtinId="9"/>
    <cellStyle name="Связанная ячейка" xfId="31" builtinId="24"/>
    <cellStyle name="Проверить ячейку" xfId="32" builtinId="23"/>
    <cellStyle name="60% — Акцент5" xfId="33" builtinId="48"/>
    <cellStyle name="Заголовок 4" xfId="34" builtinId="19"/>
    <cellStyle name="Заголовок 3" xfId="35" builtinId="18"/>
    <cellStyle name="60% — Акцент4" xfId="36" builtinId="44"/>
    <cellStyle name="Плохой" xfId="37" builtinId="27"/>
    <cellStyle name="Вычисление" xfId="38" builtinId="22"/>
    <cellStyle name="60% — Акцент6" xfId="39" builtinId="52"/>
    <cellStyle name="Денежный [0]" xfId="40" builtinId="7"/>
    <cellStyle name="Пояснительный текст" xfId="41" builtinId="53"/>
    <cellStyle name="40% — Акцент3" xfId="42" builtinId="39"/>
    <cellStyle name="Заголовок" xfId="43" builtinId="15"/>
    <cellStyle name="Запятая [0]" xfId="44" builtinId="6"/>
    <cellStyle name="Итого" xfId="45" builtinId="25"/>
    <cellStyle name="Предупреждающий текст" xfId="46" builtinId="11"/>
    <cellStyle name="Примечание" xfId="47" builtinId="10"/>
    <cellStyle name="60% — Акцент1" xfId="48" builtinId="32"/>
    <cellStyle name="Обычный 2" xfId="49"/>
    <cellStyle name="Хороший" xfId="50" builtinId="26"/>
    <cellStyle name="40% — Акцент4" xfId="51" builtinId="43"/>
    <cellStyle name="Вывод" xfId="52" builtinId="2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view="pageBreakPreview" zoomScale="110" zoomScaleNormal="100" workbookViewId="0">
      <selection activeCell="F8" sqref="F8"/>
    </sheetView>
  </sheetViews>
  <sheetFormatPr defaultColWidth="12.8571428571429" defaultRowHeight="24.95" customHeight="1"/>
  <cols>
    <col min="1" max="1" width="7.28571428571429" style="3" customWidth="1"/>
    <col min="2" max="2" width="30.5714285714286" style="4" customWidth="1"/>
    <col min="3" max="3" width="14.7142857142857" style="4" customWidth="1"/>
    <col min="4" max="4" width="5.71428571428571" style="4" customWidth="1"/>
    <col min="5" max="5" width="6.14285714285714" style="4" customWidth="1"/>
    <col min="6" max="6" width="13.8571428571429" style="5" customWidth="1"/>
    <col min="7" max="7" width="0.142857142857143" style="6" customWidth="1"/>
    <col min="8" max="10" width="12.5714285714286" style="7" customWidth="1"/>
    <col min="11" max="11" width="107.857142857143" style="7" customWidth="1"/>
    <col min="12" max="25" width="12.8571428571429" style="8" customWidth="1"/>
    <col min="26" max="26" width="42.7142857142857" style="8" customWidth="1"/>
    <col min="27" max="233" width="12.8571428571429" style="8" customWidth="1"/>
  </cols>
  <sheetData>
    <row r="1" ht="54.75" customHeight="1" spans="1:11">
      <c r="A1" s="9"/>
      <c r="B1" s="10"/>
      <c r="C1" s="10"/>
      <c r="D1" s="10"/>
      <c r="E1" s="10"/>
      <c r="F1" s="26"/>
      <c r="H1" s="27"/>
      <c r="I1" s="27"/>
      <c r="J1" s="27"/>
      <c r="K1" s="50" t="s">
        <v>0</v>
      </c>
    </row>
    <row r="2" ht="72" customHeight="1" spans="1:11">
      <c r="A2" s="11" t="s">
        <v>1</v>
      </c>
      <c r="B2" s="11"/>
      <c r="C2" s="11"/>
      <c r="D2" s="11"/>
      <c r="E2" s="11"/>
      <c r="F2" s="28"/>
      <c r="G2" s="28"/>
      <c r="H2" s="28"/>
      <c r="I2" s="11"/>
      <c r="J2" s="11"/>
      <c r="K2" s="11"/>
    </row>
    <row r="3" ht="51" customHeight="1" spans="1:11">
      <c r="A3" s="12" t="s">
        <v>2</v>
      </c>
      <c r="B3" s="13" t="s">
        <v>3</v>
      </c>
      <c r="C3" s="13" t="s">
        <v>4</v>
      </c>
      <c r="D3" s="13" t="s">
        <v>5</v>
      </c>
      <c r="E3" s="29"/>
      <c r="F3" s="30" t="s">
        <v>6</v>
      </c>
      <c r="G3" s="31"/>
      <c r="H3" s="32" t="s">
        <v>7</v>
      </c>
      <c r="I3" s="32" t="s">
        <v>8</v>
      </c>
      <c r="J3" s="51" t="s">
        <v>9</v>
      </c>
      <c r="K3" s="52" t="s">
        <v>10</v>
      </c>
    </row>
    <row r="4" ht="27.75" customHeight="1" spans="1:11">
      <c r="A4" s="12"/>
      <c r="B4" s="13"/>
      <c r="C4" s="13"/>
      <c r="D4" s="13" t="s">
        <v>11</v>
      </c>
      <c r="E4" s="29" t="s">
        <v>12</v>
      </c>
      <c r="F4" s="30"/>
      <c r="G4" s="31"/>
      <c r="H4" s="32"/>
      <c r="I4" s="32"/>
      <c r="J4" s="53"/>
      <c r="K4" s="52"/>
    </row>
    <row r="5" ht="33" customHeight="1" spans="1:11">
      <c r="A5" s="14" t="s">
        <v>13</v>
      </c>
      <c r="B5" s="14"/>
      <c r="C5" s="14"/>
      <c r="D5" s="14"/>
      <c r="E5" s="14"/>
      <c r="F5" s="33"/>
      <c r="G5" s="34"/>
      <c r="H5" s="35">
        <f>H6+H12+H18</f>
        <v>368335.8</v>
      </c>
      <c r="I5" s="36">
        <f>I6+I12+I18</f>
        <v>407742.7</v>
      </c>
      <c r="J5" s="36">
        <f>J6+J12+J18</f>
        <v>475812</v>
      </c>
      <c r="K5" s="54"/>
    </row>
    <row r="6" ht="54.75" customHeight="1" spans="1:11">
      <c r="A6" s="14" t="s">
        <v>14</v>
      </c>
      <c r="B6" s="14"/>
      <c r="C6" s="14"/>
      <c r="D6" s="14"/>
      <c r="E6" s="14"/>
      <c r="F6" s="36"/>
      <c r="G6" s="37"/>
      <c r="H6" s="38">
        <f>SUM(H7:H11)</f>
        <v>149631.8</v>
      </c>
      <c r="I6" s="36">
        <f>SUM(I7:I11)</f>
        <v>188426.4</v>
      </c>
      <c r="J6" s="36">
        <f>SUM(J7:J11)</f>
        <v>260378.9</v>
      </c>
      <c r="K6" s="14" t="s">
        <v>15</v>
      </c>
    </row>
    <row r="7" s="1" customFormat="1" ht="66" customHeight="1" spans="1:11">
      <c r="A7" s="15" t="s">
        <v>16</v>
      </c>
      <c r="B7" s="16" t="s">
        <v>17</v>
      </c>
      <c r="C7" s="17" t="s">
        <v>18</v>
      </c>
      <c r="D7" s="17" t="s">
        <v>19</v>
      </c>
      <c r="E7" s="17" t="s">
        <v>20</v>
      </c>
      <c r="F7" s="39">
        <v>201899.9</v>
      </c>
      <c r="G7" s="40"/>
      <c r="H7" s="41">
        <v>26296.9</v>
      </c>
      <c r="I7" s="55"/>
      <c r="J7" s="55"/>
      <c r="K7" s="56" t="s">
        <v>21</v>
      </c>
    </row>
    <row r="8" s="1" customFormat="1" ht="130.5" customHeight="1" spans="1:11">
      <c r="A8" s="15" t="s">
        <v>22</v>
      </c>
      <c r="B8" s="16" t="s">
        <v>23</v>
      </c>
      <c r="C8" s="17" t="s">
        <v>18</v>
      </c>
      <c r="D8" s="17" t="s">
        <v>24</v>
      </c>
      <c r="E8" s="17" t="s">
        <v>25</v>
      </c>
      <c r="F8" s="39">
        <f>16677.7+H8+I8</f>
        <v>76457.7</v>
      </c>
      <c r="G8" s="40"/>
      <c r="H8" s="41">
        <v>41780</v>
      </c>
      <c r="I8" s="55">
        <v>18000</v>
      </c>
      <c r="J8" s="55"/>
      <c r="K8" s="56" t="s">
        <v>26</v>
      </c>
    </row>
    <row r="9" s="1" customFormat="1" ht="68" customHeight="1" spans="1:11">
      <c r="A9" s="15" t="s">
        <v>27</v>
      </c>
      <c r="B9" s="18" t="s">
        <v>28</v>
      </c>
      <c r="C9" s="17" t="s">
        <v>18</v>
      </c>
      <c r="D9" s="17" t="s">
        <v>29</v>
      </c>
      <c r="E9" s="17" t="s">
        <v>30</v>
      </c>
      <c r="F9" s="39">
        <f>H9+I9+J9</f>
        <v>247911.5</v>
      </c>
      <c r="G9" s="40"/>
      <c r="H9" s="41">
        <v>81554.9</v>
      </c>
      <c r="I9" s="55">
        <v>148356.6</v>
      </c>
      <c r="J9" s="55">
        <v>18000</v>
      </c>
      <c r="K9" s="56" t="s">
        <v>31</v>
      </c>
    </row>
    <row r="10" s="1" customFormat="1" ht="67.15" customHeight="1" spans="1:11">
      <c r="A10" s="15" t="s">
        <v>32</v>
      </c>
      <c r="B10" s="16" t="s">
        <v>33</v>
      </c>
      <c r="C10" s="17" t="s">
        <v>18</v>
      </c>
      <c r="D10" s="17" t="s">
        <v>34</v>
      </c>
      <c r="E10" s="17" t="s">
        <v>30</v>
      </c>
      <c r="F10" s="39">
        <f>I10+J10</f>
        <v>242378.9</v>
      </c>
      <c r="G10" s="40"/>
      <c r="H10" s="41"/>
      <c r="I10" s="55">
        <v>22069.8</v>
      </c>
      <c r="J10" s="55">
        <v>220309.1</v>
      </c>
      <c r="K10" s="56" t="s">
        <v>35</v>
      </c>
    </row>
    <row r="11" s="1" customFormat="1" ht="67.15" customHeight="1" spans="1:11">
      <c r="A11" s="15" t="s">
        <v>36</v>
      </c>
      <c r="B11" s="16" t="s">
        <v>37</v>
      </c>
      <c r="C11" s="17" t="s">
        <v>18</v>
      </c>
      <c r="D11" s="17" t="s">
        <v>38</v>
      </c>
      <c r="E11" s="17" t="s">
        <v>30</v>
      </c>
      <c r="F11" s="39">
        <f>J11</f>
        <v>22069.8</v>
      </c>
      <c r="G11" s="40"/>
      <c r="H11" s="41"/>
      <c r="I11" s="55"/>
      <c r="J11" s="55">
        <v>22069.8</v>
      </c>
      <c r="K11" s="56" t="s">
        <v>39</v>
      </c>
    </row>
    <row r="12" ht="52.5" customHeight="1" spans="1:11">
      <c r="A12" s="19" t="s">
        <v>40</v>
      </c>
      <c r="B12" s="19"/>
      <c r="C12" s="19"/>
      <c r="D12" s="19"/>
      <c r="E12" s="19"/>
      <c r="F12" s="36"/>
      <c r="G12" s="37"/>
      <c r="H12" s="38">
        <f>SUM(H13:H17)</f>
        <v>171123.8</v>
      </c>
      <c r="I12" s="36">
        <f>SUM(I13:I17)</f>
        <v>171274.8</v>
      </c>
      <c r="J12" s="36">
        <f>SUM(J13:J17)</f>
        <v>149322.3</v>
      </c>
      <c r="K12" s="14" t="s">
        <v>41</v>
      </c>
    </row>
    <row r="13" s="2" customFormat="1" ht="154" customHeight="1" spans="1:11">
      <c r="A13" s="20" t="s">
        <v>42</v>
      </c>
      <c r="B13" s="21" t="s">
        <v>43</v>
      </c>
      <c r="C13" s="17" t="s">
        <v>18</v>
      </c>
      <c r="D13" s="17" t="s">
        <v>44</v>
      </c>
      <c r="E13" s="17" t="s">
        <v>45</v>
      </c>
      <c r="F13" s="42">
        <v>83788.5</v>
      </c>
      <c r="G13" s="43"/>
      <c r="H13" s="44">
        <v>9000</v>
      </c>
      <c r="I13" s="57"/>
      <c r="J13" s="57"/>
      <c r="K13" s="16" t="s">
        <v>46</v>
      </c>
    </row>
    <row r="14" s="2" customFormat="1" ht="229.5" spans="1:11">
      <c r="A14" s="20" t="s">
        <v>47</v>
      </c>
      <c r="B14" s="21" t="s">
        <v>48</v>
      </c>
      <c r="C14" s="17" t="s">
        <v>18</v>
      </c>
      <c r="D14" s="17" t="s">
        <v>49</v>
      </c>
      <c r="E14" s="17" t="s">
        <v>50</v>
      </c>
      <c r="F14" s="42">
        <f>20652.1+H14+I14</f>
        <v>71956.4</v>
      </c>
      <c r="G14" s="43"/>
      <c r="H14" s="44">
        <v>25652.1</v>
      </c>
      <c r="I14" s="57">
        <v>25652.2</v>
      </c>
      <c r="J14" s="57"/>
      <c r="K14" s="16" t="s">
        <v>51</v>
      </c>
    </row>
    <row r="15" s="2" customFormat="1" ht="169.5" customHeight="1" spans="1:11">
      <c r="A15" s="20" t="s">
        <v>52</v>
      </c>
      <c r="B15" s="21" t="s">
        <v>53</v>
      </c>
      <c r="C15" s="17" t="s">
        <v>18</v>
      </c>
      <c r="D15" s="17" t="s">
        <v>54</v>
      </c>
      <c r="E15" s="17" t="s">
        <v>55</v>
      </c>
      <c r="F15" s="42">
        <f t="shared" ref="F15:F16" si="0">H15+I15+J15</f>
        <v>179393</v>
      </c>
      <c r="G15" s="43"/>
      <c r="H15" s="44">
        <v>71346.7</v>
      </c>
      <c r="I15" s="57">
        <v>83046.3</v>
      </c>
      <c r="J15" s="57">
        <v>25000</v>
      </c>
      <c r="K15" s="16" t="s">
        <v>56</v>
      </c>
    </row>
    <row r="16" s="2" customFormat="1" ht="180" customHeight="1" spans="1:11">
      <c r="A16" s="20" t="s">
        <v>57</v>
      </c>
      <c r="B16" s="21" t="s">
        <v>58</v>
      </c>
      <c r="C16" s="17" t="s">
        <v>18</v>
      </c>
      <c r="D16" s="17" t="s">
        <v>54</v>
      </c>
      <c r="E16" s="17" t="s">
        <v>55</v>
      </c>
      <c r="F16" s="42">
        <f t="shared" si="0"/>
        <v>226371.4</v>
      </c>
      <c r="G16" s="43"/>
      <c r="H16" s="44">
        <v>65125</v>
      </c>
      <c r="I16" s="57">
        <v>62576.3</v>
      </c>
      <c r="J16" s="57">
        <v>98670.1</v>
      </c>
      <c r="K16" s="58" t="s">
        <v>59</v>
      </c>
    </row>
    <row r="17" s="2" customFormat="1" ht="220" customHeight="1" spans="1:11">
      <c r="A17" s="20" t="s">
        <v>60</v>
      </c>
      <c r="B17" s="21" t="s">
        <v>61</v>
      </c>
      <c r="C17" s="17" t="s">
        <v>18</v>
      </c>
      <c r="D17" s="17" t="s">
        <v>62</v>
      </c>
      <c r="E17" s="17" t="s">
        <v>30</v>
      </c>
      <c r="F17" s="42">
        <f>J17</f>
        <v>25652.2</v>
      </c>
      <c r="G17" s="43"/>
      <c r="H17" s="44"/>
      <c r="I17" s="57"/>
      <c r="J17" s="57">
        <v>25652.2</v>
      </c>
      <c r="K17" s="16" t="s">
        <v>63</v>
      </c>
    </row>
    <row r="18" s="1" customFormat="1" ht="41.25" customHeight="1" spans="1:11">
      <c r="A18" s="22" t="s">
        <v>64</v>
      </c>
      <c r="B18" s="23"/>
      <c r="C18" s="23"/>
      <c r="D18" s="23"/>
      <c r="E18" s="45"/>
      <c r="F18" s="36"/>
      <c r="G18" s="46"/>
      <c r="H18" s="38">
        <f>SUM(H19:H21)</f>
        <v>47580.2</v>
      </c>
      <c r="I18" s="36">
        <f>SUM(I19:I21)</f>
        <v>48041.5</v>
      </c>
      <c r="J18" s="36">
        <f>SUM(J19:J21)</f>
        <v>66110.8</v>
      </c>
      <c r="K18" s="59" t="s">
        <v>65</v>
      </c>
    </row>
    <row r="19" s="1" customFormat="1" ht="205" customHeight="1" spans="1:11">
      <c r="A19" s="21" t="s">
        <v>66</v>
      </c>
      <c r="B19" s="24" t="s">
        <v>67</v>
      </c>
      <c r="C19" s="17" t="s">
        <v>18</v>
      </c>
      <c r="D19" s="17" t="s">
        <v>49</v>
      </c>
      <c r="E19" s="17" t="s">
        <v>50</v>
      </c>
      <c r="F19" s="42">
        <v>96915.3</v>
      </c>
      <c r="G19" s="43"/>
      <c r="H19" s="47">
        <v>32580.2</v>
      </c>
      <c r="I19" s="42">
        <v>33041.5</v>
      </c>
      <c r="J19" s="42"/>
      <c r="K19" s="60" t="s">
        <v>68</v>
      </c>
    </row>
    <row r="20" s="1" customFormat="1" ht="182" customHeight="1" spans="1:11">
      <c r="A20" s="21" t="s">
        <v>69</v>
      </c>
      <c r="B20" s="25" t="s">
        <v>70</v>
      </c>
      <c r="C20" s="17" t="s">
        <v>18</v>
      </c>
      <c r="D20" s="17" t="s">
        <v>29</v>
      </c>
      <c r="E20" s="17" t="s">
        <v>55</v>
      </c>
      <c r="F20" s="42">
        <f>H20+I20+J20</f>
        <v>45000</v>
      </c>
      <c r="G20" s="43"/>
      <c r="H20" s="47">
        <v>15000</v>
      </c>
      <c r="I20" s="42">
        <v>15000</v>
      </c>
      <c r="J20" s="42">
        <v>15000</v>
      </c>
      <c r="K20" s="61" t="s">
        <v>71</v>
      </c>
    </row>
    <row r="21" s="1" customFormat="1" ht="162" customHeight="1" spans="1:11">
      <c r="A21" s="21" t="s">
        <v>72</v>
      </c>
      <c r="B21" s="24" t="s">
        <v>73</v>
      </c>
      <c r="C21" s="17" t="s">
        <v>18</v>
      </c>
      <c r="D21" s="17" t="s">
        <v>62</v>
      </c>
      <c r="E21" s="17" t="s">
        <v>30</v>
      </c>
      <c r="F21" s="42">
        <f>J21</f>
        <v>51110.8</v>
      </c>
      <c r="G21" s="43"/>
      <c r="H21" s="47"/>
      <c r="I21" s="42"/>
      <c r="J21" s="42">
        <v>51110.8</v>
      </c>
      <c r="K21" s="60" t="s">
        <v>74</v>
      </c>
    </row>
    <row r="22" ht="26.25" customHeight="1" spans="1:11">
      <c r="A22" s="9"/>
      <c r="B22" s="10"/>
      <c r="C22" s="10"/>
      <c r="D22" s="10"/>
      <c r="E22" s="10"/>
      <c r="F22" s="26"/>
      <c r="G22" s="26"/>
      <c r="H22" s="48"/>
      <c r="I22" s="48"/>
      <c r="J22" s="48"/>
      <c r="K22" s="62"/>
    </row>
    <row r="23" ht="26.25" customHeight="1" spans="1:11">
      <c r="A23" s="9"/>
      <c r="B23" s="10"/>
      <c r="C23" s="10"/>
      <c r="D23" s="10"/>
      <c r="E23" s="10"/>
      <c r="F23" s="26"/>
      <c r="G23" s="26"/>
      <c r="H23" s="26"/>
      <c r="I23" s="26"/>
      <c r="J23" s="26"/>
      <c r="K23" s="62"/>
    </row>
    <row r="25" customHeight="1" spans="8:11">
      <c r="H25" s="49"/>
      <c r="I25" s="49"/>
      <c r="J25" s="49"/>
      <c r="K25" s="49"/>
    </row>
  </sheetData>
  <mergeCells count="15">
    <mergeCell ref="A2:K2"/>
    <mergeCell ref="D3:E3"/>
    <mergeCell ref="A5:E5"/>
    <mergeCell ref="A6:E6"/>
    <mergeCell ref="A12:E12"/>
    <mergeCell ref="A18:E18"/>
    <mergeCell ref="A3:A4"/>
    <mergeCell ref="B3:B4"/>
    <mergeCell ref="C3:C4"/>
    <mergeCell ref="F3:F4"/>
    <mergeCell ref="G3:G4"/>
    <mergeCell ref="H3:H4"/>
    <mergeCell ref="I3:I4"/>
    <mergeCell ref="J3:J4"/>
    <mergeCell ref="K3:K4"/>
  </mergeCells>
  <pageMargins left="0.25" right="0.25" top="0.75" bottom="0.75" header="0.3" footer="0.3"/>
  <pageSetup paperSize="9" scale="65" fitToHeight="0" orientation="landscape" useFirstPageNumber="1" horizontalDpi="600" verticalDpi="600"/>
  <headerFooter/>
  <rowBreaks count="1" manualBreakCount="1">
    <brk id="1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ГРР ВНИИОкеангеология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Головин Владимир Николаевич</dc:creator>
  <cp:lastModifiedBy>pshvachko</cp:lastModifiedBy>
  <cp:revision>4</cp:revision>
  <dcterms:created xsi:type="dcterms:W3CDTF">2004-09-13T15:02:00Z</dcterms:created>
  <dcterms:modified xsi:type="dcterms:W3CDTF">2025-01-17T15:42:00Z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