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3875"/>
  </bookViews>
  <sheets>
    <sheet name="+Перечень на 2026_ГВЛ" sheetId="2" r:id="rId1"/>
    <sheet name="+Перечень на 2026_ЭГП" sheetId="3" state="hidden" r:id="rId2"/>
    <sheet name="+Перечень на 2026_БАС" sheetId="4" state="hidden" r:id="rId3"/>
  </sheets>
  <definedNames>
    <definedName name="_xlnm.Print_Titles" localSheetId="0">'+Перечень на 2026_ГВЛ'!$3:$4</definedName>
    <definedName name="_xlnm.Print_Area" localSheetId="0">'+Перечень на 2026_ГВЛ'!$A$1:$J$29</definedName>
  </definedNames>
  <calcPr calcId="144525"/>
</workbook>
</file>

<file path=xl/sharedStrings.xml><?xml version="1.0" encoding="utf-8"?>
<sst xmlns="http://schemas.openxmlformats.org/spreadsheetml/2006/main" count="214" uniqueCount="126">
  <si>
    <t xml:space="preserve">Приложение к приказу
Федерального агентства по недропользованию
от   ___________ 2026 г.   № _________  </t>
  </si>
  <si>
    <t>Перечень объектов региональных геолого-геофизических и геолого-съемочных работ по геологическому изучению недр и воспроизводству минерально-сырьевой базы 
в рамках Программы ФП «Геология: возрождение легенды», финансируемых за счёт субсидии на финансовое обеспечение выполнения государственного задания 
Федерального агентства по недропользованию на 2026 год и на плановый период 2027 и 2028 годов
(ФГБУ "Институт Карпинского")</t>
  </si>
  <si>
    <t>№№</t>
  </si>
  <si>
    <t xml:space="preserve">Наименование работы, показатель, характеризующий содержание работы, 
наименование объекта работ </t>
  </si>
  <si>
    <t>Наименование учреждения - исполнителя работ</t>
  </si>
  <si>
    <t>Сроки проведения работ (год, кв.)</t>
  </si>
  <si>
    <t xml:space="preserve">Предельный объём финансового обеспечения на объект, в тыс. руб. </t>
  </si>
  <si>
    <t xml:space="preserve">Плановый объём финансового обеспечения на 2026 год, в тыс. руб. </t>
  </si>
  <si>
    <t xml:space="preserve">Плановый объём финансового обеспечения на 2027 год, в тыс. руб. </t>
  </si>
  <si>
    <t xml:space="preserve">Плановый объём финансового обеспечения на 2028 год, в тыс. руб. </t>
  </si>
  <si>
    <t>Краткое содержание
технического (геологического) задания на 2026 год
Показатель объёма работы</t>
  </si>
  <si>
    <t xml:space="preserve">Нача-ло </t>
  </si>
  <si>
    <t>Окон-чание</t>
  </si>
  <si>
    <t xml:space="preserve">1. Региональные геолого-геофизические и геолого-съемочные работы, в т. ч: </t>
  </si>
  <si>
    <t>1.1. Проведение региональных геолого-съемочных работ масштаба 1:200 000 на территории суши Российской Федерации</t>
  </si>
  <si>
    <t>Прирост среднемасштабной геологической изученности территории Российской Федерации и ее континентального шельфа: 
2026 г. – 38 493 кв.км.</t>
  </si>
  <si>
    <t>1.1.1.</t>
  </si>
  <si>
    <r>
      <rPr>
        <sz val="10"/>
        <rFont val="Arial"/>
        <charset val="134"/>
      </rPr>
      <t>Проведение геолого-съемочных работ масштаба 1:200 000 на листах</t>
    </r>
    <r>
      <rPr>
        <b/>
        <sz val="10"/>
        <rFont val="Arial"/>
        <charset val="134"/>
      </rPr>
      <t xml:space="preserve"> R-58-XIX, XX, XXV, XXVI (Ичаткинская площадь)</t>
    </r>
    <r>
      <rPr>
        <sz val="10"/>
        <rFont val="Arial"/>
        <charset val="134"/>
      </rPr>
      <t xml:space="preserve"> в пределах Дальневосточного ФО</t>
    </r>
  </si>
  <si>
    <t>ФГБУ "Институт Карпинского"</t>
  </si>
  <si>
    <t>2025
I</t>
  </si>
  <si>
    <t>2027
IV</t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</si>
  <si>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 5. Подготовка геофизических материалов по ретроспективным данным масштабов 1:200 000-1:500 000.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3 003 кв. км; 7.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детализационные наземные геофизические работы);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 5. Геофизические материалы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3 003 кв. км; 7. Информационные квартальные и годовой геологические отчеты о результатах работ по объекту</t>
  </si>
  <si>
    <t>1.1.2.</t>
  </si>
  <si>
    <r>
      <rPr>
        <sz val="10"/>
        <rFont val="Arial"/>
        <charset val="134"/>
      </rPr>
      <t xml:space="preserve">Проведение геолого-съемочных работ масштаба 1:200 000 на листах </t>
    </r>
    <r>
      <rPr>
        <b/>
        <sz val="10"/>
        <rFont val="Arial"/>
        <charset val="134"/>
      </rPr>
      <t>Р-57-XIХ, XХ (Аликская площадь)</t>
    </r>
    <r>
      <rPr>
        <sz val="10"/>
        <rFont val="Arial"/>
        <charset val="134"/>
      </rPr>
      <t xml:space="preserve"> в пределах Дальневосточного ФО</t>
    </r>
  </si>
  <si>
    <t xml:space="preserve"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 5. Подготовка геофизических материалов по ретроспективным данным масштабов 1:200 000-1:500 000. 6. Подготовка предварительных геофизических материалов масштаба 1:200 000 по результатам комплексной аэрогеофизической съемки масштаба 1:100 000.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2 187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комплексная аэрогеофизическая съемка масштаба 1:100 000);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Предварительные геофизические материалы масштаба 1:200 000 по результатам комплексной аэрогеофизической съемки масштаба 1:100 000. 7. Прирост среднемасштабной геологической изученности территории Российской Федерации и ее континентального шельфа - площадь суши не менее 2 187 кв. км; 8. Информационные квартальные и годовой геологические отчеты о результатах работ по объекту.
</t>
  </si>
  <si>
    <t>1.1.3.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</si>
  <si>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P-56-XXIV (Вилигская площадь)</t>
    </r>
    <r>
      <rPr>
        <sz val="10"/>
        <rFont val="Arial"/>
        <charset val="134"/>
      </rPr>
      <t xml:space="preserve"> в пределах Дальневосточного ФО</t>
    </r>
  </si>
  <si>
    <t xml:space="preserve"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 5. Подготовка геофизических материалов по ретроспективным данным масштабов 1:200 000-1:500 000. 6. Подготовка предварительных геофизических материалов масштаба 1:200 000 по результатам комплексной аэрогеофизической съемки масштаба 1:100 000.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1 563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детализационные наземные геофизические работы,  комплексная аэрогеофизическая съемка масштаба 1:100 000);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Предварительные геофизические материалы масштаба 1:200 000 по результатам комплексной аэрогеофизической съемки масштаба 1:100 000.7. Прирост среднемасштабной геологической изученности территории Российской Федерации и ее континентального шельфа - площадь суши не менее 1 563 кв. км; 8. Информационные квартальные и годовой геологические отчеты о результатах работ по объекту
</t>
  </si>
  <si>
    <t>1.1.4.</t>
  </si>
  <si>
    <r>
      <rPr>
        <sz val="10"/>
        <rFont val="Arial"/>
        <charset val="134"/>
      </rPr>
      <t xml:space="preserve">Проведение геолого-съемочных работ масштаба 1:200 000 на листах </t>
    </r>
    <r>
      <rPr>
        <b/>
        <sz val="10"/>
        <rFont val="Arial"/>
        <charset val="134"/>
      </rPr>
      <t>P-56-XXIX, XXX (Джетская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</si>
  <si>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предварительных геофизических материалов масштаба 1:200 000 по результатам комплексной аэрогеофизической съемки масштаба 1:100 000.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2 367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комплексная аэрогеофизическая съемка масштаба 1:100 000);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1:200 000-1:500 000.. 6. Предварительные геофизические материалы масштаба 1:200 000 по результатам комплексной аэрогеофизической съемки масштаба1:100 000. 7. Прирост среднемасштабной геологической изученности территории Российской Федерации и ее континентального шельфа - площадь суши не менее 2 367 кв. км; 8. Информационные квартальные и годовой геологические отчеты о результатах работ по объекту</t>
  </si>
  <si>
    <t>1.1.5.</t>
  </si>
  <si>
    <r>
      <rPr>
        <sz val="10"/>
        <rFont val="Arial"/>
        <charset val="134"/>
      </rPr>
      <t xml:space="preserve">Проведение геолого-съемочных работ масштаба 1:200 000 на листах </t>
    </r>
    <r>
      <rPr>
        <b/>
        <sz val="10"/>
        <rFont val="Arial"/>
        <charset val="134"/>
      </rPr>
      <t>Р-56-XXХIV, XXХV (Нявленгская площадь)</t>
    </r>
    <r>
      <rPr>
        <sz val="10"/>
        <rFont val="Arial"/>
        <charset val="134"/>
      </rPr>
      <t xml:space="preserve"> 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</si>
  <si>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предварительных геофизических материалов масштаба 1:200 000 по результатам комплексной аэрогеофизической съемки масштаба 1:100 000.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2 170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 комплексная аэрогеофизическая съемка масштаба 1:100 000);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Предварительные геофизические материалы масштаба 1:200 000 по результатам комплексной аэрогеофизической съемки масштаба 1:100 000. 7. Прирост среднемасштабной геологической изученности территории Российской Федерации и ее континентального шельфа - площадь суши не менее 2 170 кв. км; 8. Информационные квартальные и годовой геологические отчеты о результатах работ по объекту</t>
  </si>
  <si>
    <t>1.1.6.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</si>
  <si>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P-54-VII (Нюкуннинская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</si>
  <si>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Подготовка геофизических материалов по ретроспективным данным масштабов 1:200 000-1:500 000. 5. Подготовка геофизических материалов масштаба 1:200 000 по результатам комплексной аэрогеофизической съемки масштаба 1:50 000.6.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4. Геофизические материалы по ретроспективным данным масштабов 1:200 000-1:500 000. 5. Геофизические материалы масштаба 1:200 000 по результатам комплексной аэрогеофизической съемки масштаба 1:50 000.6. Информационные квартальные и годовой геологические отчеты о результатах работ по объекту</t>
  </si>
  <si>
    <t>1.1.7.</t>
  </si>
  <si>
    <r>
      <rPr>
        <sz val="10"/>
        <rFont val="Arial"/>
        <charset val="134"/>
      </rPr>
      <t>Проведение геолого-съемочных работ масштаба 1:200 000 на листах</t>
    </r>
    <r>
      <rPr>
        <b/>
        <sz val="10"/>
        <rFont val="Arial"/>
        <charset val="134"/>
      </rPr>
      <t xml:space="preserve"> P-53-V,VI (Менкюлинская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</si>
  <si>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Подготовка геофизических материалов по ретроспективным данным масштабов 1:200 000-1:500 000.  5. Подготовка геофизических материалов масштаба 1:200 000 по результатам комплексной аэрогеофизической съемки масштаба 1:50 000 6.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4. Геофизические материалы по ретроспективным данным масштабов 1:200 000-1:500 000. 5. Геофизические материалы масштаба 1:200 000 по результатам комплексной аэрогеофизической съемки масштаба 1:50 000. 6. Информационные квартальные и годовой геологические отчеты о результатах работ по объекту</t>
  </si>
  <si>
    <t>1.1.8.</t>
  </si>
  <si>
    <r>
      <rPr>
        <sz val="10"/>
        <rFont val="Arial"/>
        <charset val="134"/>
      </rPr>
      <t xml:space="preserve">Проведение геолого-съемочных работ масштаба 1:200 000 на листах </t>
    </r>
    <r>
      <rPr>
        <b/>
        <sz val="10"/>
        <rFont val="Arial"/>
        <charset val="134"/>
      </rPr>
      <t>R-54-XXI, XXII (Омчикандинская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</si>
  <si>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2 052 кв. км; 7.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детализационные наземные геофизические работы);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2 052 кв. км; 7.Информационные квартальные и годовой геологические отчеты о результатах работ по объекту</t>
  </si>
  <si>
    <t>1.1.9.</t>
  </si>
  <si>
    <r>
      <rPr>
        <sz val="10"/>
        <rFont val="Arial"/>
        <charset val="134"/>
      </rPr>
      <t>Проведение геолого-съемочных работ масштаба 1:200 000 на листах</t>
    </r>
    <r>
      <rPr>
        <b/>
        <sz val="10"/>
        <rFont val="Arial"/>
        <charset val="134"/>
      </rPr>
      <t xml:space="preserve"> P-51-XXXI, XXXII (Усть-Чарская площадь</t>
    </r>
    <r>
      <rPr>
        <sz val="10"/>
        <rFont val="Arial"/>
        <charset val="134"/>
      </rPr>
      <t>)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</si>
  <si>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предварительных геофизических материалов масштаба 1:200 000 по результатам комплексной аэрогеофизической съемки масштаба 1:50 000.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3 702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детализационные наземные геофизические работы, комплексная аэрогеофизическая съемка масштаба 1:50 000);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 5. Геофизические материалы по ретроспективным данным масштабов 1:200 000-1:500 000. 6. Предварительные геофизические материалы масштаба 1:200 000 по результатам комплексной аэрогеофизической съемки масштаба 1:50 000.7. Прирост среднемасштабной геологической изученности территории Российской Федерации и ее континентального шельфа - площадь суши не менее 3 702 кв. км; 8. Информационные квартальные и годовой геологические отчеты о результатах работ по объекту</t>
  </si>
  <si>
    <t>1.1.10.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</si>
  <si>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O-51-XIII (Соктокутская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</si>
  <si>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 геофизических материалов масштаба 1:200 000 по результатам комплексной аэрогеофизической съемки масштаба 1:50 000.7.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1 412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первичным ореолам рассеяния);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Геофизические материалы масштаба 1:200 000 по результатам комплексной аэрогеофизической съемки масштаба 1:50 000.7. Прирост среднемасштабной геологической изученности территории Российской Федерации и ее континентального шельфа - площадь суши не менее 1 412 кв. км; 8. Информационные квартальные и годовой геологические отчеты о результатах работ по объекту</t>
  </si>
  <si>
    <t>1.1.11.</t>
  </si>
  <si>
    <r>
      <rPr>
        <sz val="10"/>
        <rFont val="Arial"/>
        <charset val="134"/>
      </rPr>
      <t xml:space="preserve">Проведение геолого-съемочных работ масштаба 1:200 000 на листах </t>
    </r>
    <r>
      <rPr>
        <b/>
        <sz val="10"/>
        <rFont val="Arial"/>
        <charset val="134"/>
      </rPr>
      <t>S-46-IX,X (Северо-Шренковская площадь</t>
    </r>
    <r>
      <rPr>
        <sz val="10"/>
        <rFont val="Arial"/>
        <charset val="134"/>
      </rPr>
      <t>) в пределах Сибирского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</si>
  <si>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1 383 кв. км; 7.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 и потокам рассеяния, шлиховое опробование);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1 383 кв. км; 7. Информационные квартальные и годовой геологические отчеты о результатах работ по объекту</t>
  </si>
  <si>
    <t>1.1.12.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</si>
  <si>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R-48-XVIII (Меркюнская площадь)</t>
    </r>
    <r>
      <rPr>
        <sz val="10"/>
        <rFont val="Arial"/>
        <charset val="134"/>
      </rPr>
      <t xml:space="preserve"> в пределах Сибирского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</si>
  <si>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4. Подготовка геофизических материалов по ретроспективным данным масштабов 1:200 000-1:500 000. 5.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4. Геофизические материалы по ретроспективным данным масштабов 1:200 000-1:500 000.5. Информационные квартальные и годовой геологические отчеты о результатах работ по объекту</t>
  </si>
  <si>
    <t>1.1.13.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</si>
  <si>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N-46-XXХVI (Бийхемская площадь)</t>
    </r>
    <r>
      <rPr>
        <sz val="10"/>
        <rFont val="Arial"/>
        <charset val="134"/>
      </rPr>
      <t xml:space="preserve"> в пределах Сибирского ФО</t>
    </r>
  </si>
  <si>
    <r>
      <rPr>
        <sz val="10"/>
        <rFont val="Arial"/>
        <charset val="134"/>
      </rPr>
      <t>2 этап</t>
    </r>
    <r>
      <rPr>
        <sz val="10"/>
        <rFont val="Arial"/>
        <charset val="134"/>
      </rPr>
      <t xml:space="preserve">
</t>
    </r>
    <r>
      <rPr>
        <sz val="10"/>
        <rFont val="Arial"/>
        <charset val="134"/>
      </rPr>
      <t>Задачи:</t>
    </r>
    <r>
      <rPr>
        <sz val="10"/>
        <rFont val="Arial"/>
        <charset val="134"/>
      </rPr>
      <t xml:space="preserve">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листа,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3 034 кв. км; 7. Составление квартальных и годового информационных геологических отчетов о результатах работ по объекту.
</t>
    </r>
    <r>
      <rPr>
        <sz val="10"/>
        <rFont val="Arial"/>
        <charset val="134"/>
      </rPr>
      <t xml:space="preserve">Основные виды и методы решения геологических задач: </t>
    </r>
    <r>
      <rPr>
        <sz val="10"/>
        <rFont val="Arial"/>
        <charset val="134"/>
      </rPr>
      <t>1. Камеральные работы; 2. Полевые работы (геологические и поисковые маршруты,</t>
    </r>
    <r>
      <rPr>
        <strike/>
        <sz val="10"/>
        <rFont val="Arial"/>
        <charset val="134"/>
      </rPr>
      <t xml:space="preserve"> </t>
    </r>
    <r>
      <rPr>
        <sz val="10"/>
        <rFont val="Arial"/>
        <charset val="134"/>
      </rPr>
      <t xml:space="preserve">маршруты по составлению геологических разрезов, геохимические работы литохимические поиски по вторичным ореолам рассеяния (завершение работ 2025 года), детализационные наземные геофизические работы (завершение работ 2025 года); 3. Лабораторные работы (пробоподготовка, химико-аналитические (ICP-MS, РСФА и другие), минералогические, изотопно-геохронологические и другие исследования).
</t>
    </r>
    <r>
      <rPr>
        <sz val="10"/>
        <rFont val="Arial"/>
        <charset val="134"/>
      </rPr>
      <t>Ожидаемые геологические результаты:</t>
    </r>
    <r>
      <rPr>
        <sz val="10"/>
        <rFont val="Arial"/>
        <charset val="134"/>
      </rPr>
      <t xml:space="preserve">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листа,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3 034 кв. км; 7.Информационные квартальные и годовой геологические отчеты о результатах работ по объекту</t>
    </r>
  </si>
  <si>
    <t>1.1.14.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</si>
  <si>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R-48-XVII (Вюрбюрская площадь)</t>
    </r>
    <r>
      <rPr>
        <sz val="10"/>
        <rFont val="Arial"/>
        <charset val="134"/>
      </rPr>
      <t xml:space="preserve"> в пределах Сибирского ФО</t>
    </r>
  </si>
  <si>
    <t>1.1.15.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</si>
  <si>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О-50-Х (Жуинская площадь)</t>
    </r>
    <r>
      <rPr>
        <sz val="10"/>
        <rFont val="Arial"/>
        <charset val="134"/>
      </rPr>
      <t xml:space="preserve"> в пределах Сибирского ФО</t>
    </r>
  </si>
  <si>
    <r>
      <rPr>
        <sz val="10"/>
        <rFont val="Arial"/>
        <charset val="134"/>
      </rPr>
      <t xml:space="preserve">2 этап
Задачи: </t>
    </r>
    <r>
      <rPr>
        <sz val="10"/>
        <rFont val="Arial"/>
        <charset val="134"/>
      </rPr>
      <t xml:space="preserve">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</t>
    </r>
    <r>
      <rPr>
        <strike/>
        <sz val="10"/>
        <rFont val="Arial"/>
        <charset val="134"/>
      </rPr>
      <t>4</t>
    </r>
    <r>
      <rPr>
        <sz val="10"/>
        <rFont val="Arial"/>
        <charset val="134"/>
      </rPr>
      <t xml:space="preserve">. Подготовка геофизических материалов по ретроспективным данным масштабов 1:200 000-1:500 000. 5. Составление квартальных и годового информационных геологических отчетов о результатах работ по объекту.
</t>
    </r>
    <r>
      <rPr>
        <sz val="10"/>
        <rFont val="Arial"/>
        <charset val="134"/>
      </rPr>
      <t xml:space="preserve">Основные виды и методы решения геологических задач: </t>
    </r>
    <r>
      <rPr>
        <sz val="10"/>
        <rFont val="Arial"/>
        <charset val="134"/>
      </rPr>
      <t xml:space="preserve">1. Камеральные работы; 2. Полевые работы (детализационные наземные геофизические работы (завершение работ 2025 года));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</t>
    </r>
    <r>
      <rPr>
        <sz val="10"/>
        <rFont val="Arial"/>
        <charset val="134"/>
      </rPr>
      <t>Ожидаемые геологические результаты:</t>
    </r>
    <r>
      <rPr>
        <sz val="10"/>
        <rFont val="Arial"/>
        <charset val="134"/>
      </rPr>
      <t xml:space="preserve">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</t>
    </r>
    <r>
      <rPr>
        <strike/>
        <sz val="10"/>
        <rFont val="Arial"/>
        <charset val="134"/>
      </rPr>
      <t>4</t>
    </r>
    <r>
      <rPr>
        <sz val="10"/>
        <rFont val="Arial"/>
        <charset val="134"/>
      </rPr>
      <t>. Геофизические материалы по ретроспективным данным масштабов 1:200 000-1:500 000. 5. Информационные квартальные и годовой геологические отчеты о результатах работ по объекту</t>
    </r>
  </si>
  <si>
    <t>1.1.16.</t>
  </si>
  <si>
    <r>
      <rPr>
        <sz val="10"/>
        <rFont val="Arial"/>
        <charset val="134"/>
      </rPr>
      <t>Проведение геолого-съемочных работ масштаба 1:200 000 на листе</t>
    </r>
    <r>
      <rPr>
        <b/>
        <sz val="10"/>
        <rFont val="Arial"/>
        <charset val="134"/>
      </rPr>
      <t xml:space="preserve"> N-45-XX (Тягунская площадь) </t>
    </r>
    <r>
      <rPr>
        <sz val="10"/>
        <rFont val="Arial"/>
        <charset val="134"/>
      </rPr>
      <t xml:space="preserve"> в пределах Сибирского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</si>
  <si>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листа 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2 542 кв. км; 7.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 геохимические работы (литохимические поиски) по вторичным ореолам рассеяния, детализационные наземные геофизические работы);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листа,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2 542 кв. км; 7. Информационные квартальные и годовой геологические отчеты о результатах работ по объекту</t>
  </si>
  <si>
    <t>1.1.17.</t>
  </si>
  <si>
    <r>
      <rPr>
        <sz val="10"/>
        <rFont val="Arial"/>
        <charset val="134"/>
      </rPr>
      <t xml:space="preserve">Проведение геолого-съемочных работ масштаба 1:200 000 на листе </t>
    </r>
    <r>
      <rPr>
        <b/>
        <sz val="10"/>
        <rFont val="Arial"/>
        <charset val="134"/>
      </rPr>
      <t>M-45-IX (Онгудайская площадь)</t>
    </r>
    <r>
      <rPr>
        <sz val="10"/>
        <rFont val="Arial"/>
        <charset val="134"/>
      </rPr>
      <t xml:space="preserve"> в пределах Сибирского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</si>
  <si>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предварительных геофизических материалов масштаба 1:200 000 по результатам комплексной аэрогеофизической съемки масштаба 1:50 000.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1 338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геохимические работы (литохимические поиски) по первичным и вторичным ореолам рассеяния,  специализированные исследования, комплексная аэрогеофизическая съемка масштаба 1:50 000);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Предварительные геофизические материалы масштаба 1:200 000 по результатам комплексной аэрогеофизической съемки масштаба 1:50 000. 7.Прирост среднемасштабной геологической изученности территории Российской Федерации и ее континентального шельфа - площадь суши не менее 1 338 кв. км; 8. Информационные квартальные и годовой геологические отчеты о результатах работ по объекту</t>
  </si>
  <si>
    <t>1.1.18.</t>
  </si>
  <si>
    <r>
      <rPr>
        <sz val="10"/>
        <rFont val="Arial"/>
        <charset val="134"/>
      </rPr>
      <t>Проведение геолого-съемочных работ масштаба 1:200 000 на листах N-51-I, VII</t>
    </r>
    <r>
      <rPr>
        <b/>
        <sz val="10"/>
        <rFont val="Arial"/>
        <charset val="134"/>
      </rPr>
      <t xml:space="preserve"> (Мокла-Колбочинская площадь</t>
    </r>
    <r>
      <rPr>
        <sz val="10"/>
        <rFont val="Arial"/>
        <charset val="134"/>
      </rPr>
      <t>)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</si>
  <si>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2 375 кв. км; 7.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детализационные наземные геофизические работы); 3. Лабораторные работы (пробоподготовка, химико-аналитические (ПКСА, ICP-MS, AAS, РСФА и другие), петрографические,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2 375 кв. км; 7. Информационные квартальные и годовой геологические отчеты о результатах работ по объекту</t>
  </si>
  <si>
    <t>1.1.19.</t>
  </si>
  <si>
    <r>
      <rPr>
        <sz val="10"/>
        <rFont val="Arial"/>
        <charset val="134"/>
      </rPr>
      <t xml:space="preserve">Проведение геолого-съемочных работ масштаба 1:200 000 на листах </t>
    </r>
    <r>
      <rPr>
        <b/>
        <sz val="10"/>
        <rFont val="Arial"/>
        <charset val="134"/>
      </rPr>
      <t xml:space="preserve">O-55-I, II (Иня-Каванская площадь) </t>
    </r>
    <r>
      <rPr>
        <sz val="10"/>
        <rFont val="Arial"/>
        <charset val="134"/>
      </rPr>
      <t>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</si>
  <si>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геофизических материалов масштаба 1:200 000 по результатам комплексной аэрогеофизической съемки масштаба 1:100 000. 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3 552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(комплексная аэрогеофизическая съемка масштаба 1:100 000 (ликвидация работ));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 5. Геофизические материалы по ретроспективным данным масштабов 1:200 000-1:500 000.  6. Подготовка геофизических материалов масштаба 1:200 000 по результатам комплексной аэрогеофизической съемки масштаба 1:100 000.7. Прирост среднемасштабной геологической изученности территории Российской Федерации и ее континентального шельфа - площадь суши не менее 3 552 кв. км; 8. Информационные квартальные и годовой геологические отчеты о результатах работ по объекту</t>
  </si>
  <si>
    <t>1.1.20.</t>
  </si>
  <si>
    <r>
      <rPr>
        <sz val="10"/>
        <rFont val="Arial"/>
        <charset val="134"/>
      </rPr>
      <t xml:space="preserve">Проведение геолого-съемочных работ масштаба 1:200 000 на листах  </t>
    </r>
    <r>
      <rPr>
        <b/>
        <sz val="10"/>
        <rFont val="Arial"/>
        <charset val="134"/>
      </rPr>
      <t>O-49-XXX, XXXVI (Конкудера-Муякамская площадь</t>
    </r>
    <r>
      <rPr>
        <sz val="10"/>
        <rFont val="Arial"/>
        <charset val="134"/>
      </rPr>
      <t>) в пределах Сибирского и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</si>
  <si>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4. Подготовка геофизических материалов по ретроспективным данным масштабов 1:200 000-1:500 000. 5. Подготовка предварительных геофизических материалов масштаба 1:200 000 по результатам комплексной аэрогеофизической съемки масштаба 1:100 000.6.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
4. Геофизические материалы по ретроспективным данным масштабов 1:200 000-1:500 000. 5. Предварительные геофизические материалы масштаба 1:200 000 по результатам комплексной аэрогеофизической съемки масштаба 1:100 000.6. Информационные квартальные и годовой геологические отчеты о результатах работ по объекту</t>
  </si>
  <si>
    <t>1.1.21.</t>
  </si>
  <si>
    <r>
      <rPr>
        <sz val="10"/>
        <rFont val="Arial"/>
        <charset val="134"/>
      </rPr>
      <t>Проведение геолого-съемочных работ масштаба 1:200 000 на листах</t>
    </r>
    <r>
      <rPr>
        <b/>
        <sz val="10"/>
        <rFont val="Arial"/>
        <charset val="134"/>
      </rPr>
      <t xml:space="preserve"> N-50-VI, XII (Джемку-Олекминская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</si>
  <si>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2 461 кв. км; 7.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детализационные наземные геофизические работы); 3. Лабораторные работы (пробоподготовка, химико-аналитические (ПКСА, ICP-MS, AAS, РСФА и другие), петрографические,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Прирост среднемасштабной геологической изученности территории Российской Федерации и ее континентального шельфа - площадь суши не менее 2 461 кв. км; 7. Информационные квартальные и годовой геологические отчеты о результатах работ по объекту</t>
  </si>
  <si>
    <t>1.1.22.</t>
  </si>
  <si>
    <r>
      <rPr>
        <sz val="10"/>
        <rFont val="Arial"/>
        <charset val="134"/>
      </rPr>
      <t xml:space="preserve"> Проведение геолого-съемочных работ масштаба 1:200 000 на листах </t>
    </r>
    <r>
      <rPr>
        <b/>
        <sz val="10"/>
        <rFont val="Arial"/>
        <charset val="134"/>
      </rPr>
      <t>O-54-XIII, XIX (Нет-Североуйская площадь)</t>
    </r>
    <r>
      <rPr>
        <sz val="10"/>
        <rFont val="Arial"/>
        <charset val="134"/>
      </rPr>
      <t xml:space="preserve"> в пределах Дальневосточного ФО</t>
    </r>
  </si>
  <si>
    <t>2 этап
Задачи: 1. Составление предварительного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Предварительное уточнение особенностей геологического строения и закономерностей размещения полезных ископаемых; 3. Уточнение предварительных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Предварительное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Подготовка геофизических материалов по ретроспективным данным масштабов 1:200 000-1:500 000. 6. Подготовка геофизических материалов масштаба 1:200 000 по результатам комплексной аэрогеофизической съемки масштаба 1:100 000.7.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3 352 кв. км; 8. Составление квартальных и годового информационных геологических отчетов о результатах работ по объекту.
Основные виды и методы решения геологических задач: 1. Камеральные работы; 2. Полевые работы (геологические и поисковые маршруты, специализированные исследования, геохимические работы (литохимические поиски) по вторичным ореолам рассеяния, комплексная аэрогеофизическая съемка масштаба 1:100 000 (завершение работ 2025 года)); 3. Лабораторные работы (пробоподготовка, химико-аналитические (ICP-MS, AAS, РСФА и другие), минералогические, изотопно-геохронологические и другие исследования).
Ожидаемые геологические результаты: 1. Предварительный авторский вариант комплекта Госгеолкарты-200/2 в цифровом (ГИС-формате) и аналоговом виде на основе геологического доизучения площади масштаба 1:200 000; 2. Предварительно уточненные особенности геологического строения и закономерностей размещения полезных ископаемых; 3. Уточненные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Предварительные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Геофизические материалы по ретроспективным данным масштабов 1:200 000-1:500 000. 6.  Геофизические материалы масштаба 1:200 000 по результатам комплексной аэрогеофизической съемки масштаба 1:100 000.7. Прирост среднемасштабной геологической изученности территории Российской Федерации и ее континентального шельфа - площадь суши не менее 3 352 кв. км; 8. Информационные квартальные и годовой геологические отчеты о результатах работ по объекту</t>
  </si>
  <si>
    <t>1.1.23.</t>
  </si>
  <si>
    <t>Проведение геолого-съемочных работ масштаба 1:200 000 на площадях федерального проекта "Геология: возрождение легенды" (3 этап) (резерв)</t>
  </si>
  <si>
    <t>2028
I</t>
  </si>
  <si>
    <t>2030
IV</t>
  </si>
  <si>
    <t>1-3 этапы
Задачи: 1. Составление  авторского варианта комплекта Госгеолкарты-200/2 в цифровом (ГИС-формате) и аналоговом виде, на основе геологического доизучения площади масштаба 1:200 000; 2.  Уточнение особенностей геологического строения и закономерностей размещения полезных ископаемых; 3. Создание прогнозно-поисковых моделей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Выделение перспективных площадей (объектов) в ранге рудного района, узла, поля на основе полевых и камеральных работ на опорных (детализационных) участках с предварительной оценкой возможности выявления в их пределах различных полезных ископаемых; 5. Составление геофизической основы (материалов) масштаба 1:200 000. 6. Обеспечение прироста среднемасштабной геологической изученности территории Российской Федерации и ее континентального шельфа; 7. Составление геологических отчетов о результатах работ по объекту.
Основные виды и методы решения геологических задач: 1. Камеральные работы; 2. Полевые работы; 3. Лабораторные работы.
Ожидаемые геологические результаты: 1. Авторский вариант комплекта Госгеолкарты-200/2 в цифровом (ГИС-формате) и аналоговом виде на основе геологического доизучения площади масштаба 1:200 000; 2. Уточненные особенности геологического строения и закономерностей размещения полезных ископаемых; 3. Прогнозно-поисковые модели потенциально перспективных рудных районов, узлов с объектами основных рудно-формационных типов ТПИ, проявленных в пределах листов, в текстовом и графическом вариантах как основы для выделения площадей, перспективных для дальнейшего геологического изучения; 4. Перспективные площади (объекты) в ранге минерагенических таксонов рудного района, узла, поля, выделенные на основе полевых и камеральных работ на опорных (детализационных) участках  с предварительной оценкой возможности выявления в их пределах различных полезных ископаемых; 5. Геофизическая основа (материалы) масштаба 1:200 000. 6. Прирост среднемасштабной геологической изученности территории Российской Федерации и ее континентального шельфа; 7. Геологические отчеты о результатах работ по объекту</t>
  </si>
  <si>
    <t>Перечень объектов работ по мониторингу состояния и охраны геологической среды, финансируемых за счёт субсидии на финансовое обеспечение выполнения государственных заданий 
Федерального агентства по недропользованию на 2026 год и на плановый период 2027 и 2028 годов
(ФГБУ "Институт Карпинского")</t>
  </si>
  <si>
    <t>№</t>
  </si>
  <si>
    <t>Направление работ,
наименование работы,
наименование объекта работ</t>
  </si>
  <si>
    <t>Наимено-вание учреждения - исполнителя работ</t>
  </si>
  <si>
    <t>Сроки проведения работ (год, кв)</t>
  </si>
  <si>
    <t xml:space="preserve">Предельный объем финансового обеспечения на объект, в тыс.руб </t>
  </si>
  <si>
    <t xml:space="preserve">Плановый объем финансового обеспечения на 2026 год, в тыс.руб </t>
  </si>
  <si>
    <t xml:space="preserve">Плановый объем финансового обеспечения на 2027 год, в тыс.руб </t>
  </si>
  <si>
    <t>п/п</t>
  </si>
  <si>
    <t>1.</t>
  </si>
  <si>
    <t>Работы по государственному мониторингу состояния недр</t>
  </si>
  <si>
    <t>1.1.</t>
  </si>
  <si>
    <t>Выполнение работ по мониторингу опасных экзогенных геологических процессов</t>
  </si>
  <si>
    <t>Количество пунктов наблюдений государственной опорной наблюдательной сети мониторинга опасных экзогенных геологических процессов: 
2026 г. – 15 единиц, 2027 г. - 15 единиц, 2028 г. - 15 единиц.</t>
  </si>
  <si>
    <t>Мониторинг опасных экзогенных и геологических процессов, связанных с миграцией углеводородов, в центральной экологической зоне Байкальской природной территории, в рамках государственного мониторинга состояния недр в 2025-2027 гг.</t>
  </si>
  <si>
    <t>ФГБУ «Институт Карпинского»</t>
  </si>
  <si>
    <t>Выполнение работ по мониторингу опасных процессов, связанных с миграцией углеводородов в центральной экологической зоне Байкальской природной территории, в рамках реализации федерального проекта "Чистый воздух" национального проекта "Экологическое благополучие"
1.1. Структурированный массив данных, содержащий результаты наблюдений за показателями опасных ЭГП (длина, ширина, площадь проявлений ЭГП, параметры активизации проявлений ЭГП и др.) по 14 пунктам наблюдательной сети мониторинга опасных ЭГП (подводные оползни, обвалы, каньоны, газо-флюидная разгрузка и др.).
1.2. Материалы (дежурные карты, информационные записки, таблицы, графики, карты-схемы и др.) с оценкой современного состояния опасных экзогенных и геологических процессов, связанных с миграцией углеводородов и прогнозом их изменения, в центральной экологической зоне Байкальской природной территории по 15 пунктам наблюдательной сети мониторинга опасных ЭГП.
1.3. Пояснительная записка о результатах работ по мониторингу опасных экзогенных и геологических процессов, связанных с миграцией углеводородов, в центральной экологической зоне Байкальской природной территории.
Количество пунктов наблюдений государственной опорной наблюдательной сети мониторинга опасных экзогенных геологических процессов: 2026 г. – 15 единиц, 
2027 г. - 15 единиц.</t>
  </si>
  <si>
    <t>Мониторинг опасных экзогенных и геологических процессов, связанных с миграцией углеводородов, в центральной экологической зоне Байкальской природной территории, в рамках государственного мониторинга состояния недр в 2028-2030 гг.</t>
  </si>
  <si>
    <t>Выполнение работ по мониторингу опасных процессов, связанных с миграцией углеводородов в центральной экологической зоне Байкальской природной территории, в рамках реализации федерального проекта "Чистый воздух" национального проекта "Экологическое благополучие"
1.1. Структурированный массив данных, содержащий результаты наблюдений за показателями опасных ЭГП (длина, ширина, площадь проявлений ЭГП, параметры активизации проявлений ЭГП и др.) по 15 пунктам наблюдательной сети мониторинга опасных ЭГП (подводные оползни, обвалы, каньоны, газо-флюидная разгрузка и др.).
1.2. Материалы (дежурные карты, информационные записки, таблицы, графики, карты-схемы и др.) с оценкой современного состояния опасных экзогенных и геологических процессов, связанных с миграцией углеводородов и прогнозом их изменения, в центральной экологической зоне Байкальской природной территории по 15 пунктам наблюдательной сети мониторинга опасных ЭГП.
1.3. Пояснительная записка о результатах работ по мониторингу опасных экзогенных и геологических процессов, связанных с миграцией углеводородов, в центральной экологической зоне Байкальской природной территории.
1.4. Информационная продукция мониторинга опасных ЭГП (прогнозы, каталоги проявлений ЭГП, материалы к государственным докладам, разделы информационных бюллетеней и др.).
Количество пунктов наблюдений государственной опорной наблюдательной сети мониторинга опасных экзогенных геологических процессов: 2028 г. - 15 единиц.</t>
  </si>
  <si>
    <t>1.2.</t>
  </si>
  <si>
    <t>Выполнение работ по мониторингу состояния недр, в том числе во внутренних морских водах, в территориальном море, в исключительной экономической зоне Российской Федерации, на континентальном шельфе Российской Федерации</t>
  </si>
  <si>
    <t>Количество пунктов наблюдений государственной опорной наблюдательной сети мониторинга состояния недр внутренних морских вод, территориального моря, исключительной экономической зоны Российской Федерации, континентального шельфа Российской Федерации: 2026 г. – 8 единиц, 2027 г. - 8 единиц, 2028 г. - 8 единиц.</t>
  </si>
  <si>
    <t>Государственный мониторинг состояния недр в пределах Белого, Баренцева и Балтийского морей в 2026-2028 годах</t>
  </si>
  <si>
    <t>2026
I</t>
  </si>
  <si>
    <t>2028
IV</t>
  </si>
  <si>
    <r>
      <rPr>
        <sz val="10"/>
        <rFont val="Arial"/>
        <charset val="134"/>
      </rPr>
      <t xml:space="preserve">Выполнение работ по мониторингу состояния недр в пределах Белого, Баренцева и Балтийского морей:  
1.1.Результаты наблюдений за состоянием опасных геологических процессов (длина, ширина, площадь проявления, параметры активизации проявлений и др.) по 8 пунктам наблюдений государственной опорной наблюдательной сети мониторинга состояния недр внутренних морских вод, территориального моря, исключительной экономической зоны Российской Федерации, континентального шельфа Российской Федерации в 2026 г. в пределах Белого, Баренцева и Балтийского морей. 
1.2.Материалы (пояснительные записки, справки, карты, схемы, таблицы, графики и др.) с оценкой состояния и прогнозированием региональной активности опасных геологических процессов, оценкой влияния пользования недрами и иных видов хозяйственной деятельности на состояние недр в пределах Белого, Баренцева и Балтийского морей на основе государственной системы наблюдений за состоянием недр, результатов локального мониторинга, а так же иной информации, в том числе: 
1.3. Информационная продукция мониторинга состояния недр, в том числе во внутренних морских водах, в территориальном море, в исключительной экономической зоне Российской Федерации, на континентальном шельфе Российской Федерации, в пределах Белого, Баренцева и Балтийского морей.
</t>
    </r>
    <r>
      <rPr>
        <i/>
        <sz val="10"/>
        <rFont val="Arial"/>
        <charset val="134"/>
      </rPr>
      <t>Количество пунктов наблюдений государственной опорной наблюдательной сети мониторинга состояния недр внутренних морских вод, территориального моря, исключительной экономической зоны Российской Федерации, континентального шельфа Российской Федерации: 2026 г. – 8 единиц, 2027 г. - 8 единиц, 2028 г. - 8 единиц.</t>
    </r>
  </si>
  <si>
    <t>Перечень тематических и опытно-методических работ, связанных с геологическим изучением недр, финансируемых за счет субсидии на финансовое обеспечение выполнения государственного задания 
Федерального агентства по недропользованию на 2026 год и на плановый период 2027 и 2028 годов
(ФГБУ "Институт Карпинского")</t>
  </si>
  <si>
    <t>Наименование работы, показатель, характеризующий содержание работы</t>
  </si>
  <si>
    <t>Сроки проведения работ (год,кв.)</t>
  </si>
  <si>
    <t xml:space="preserve">Плановый объем финансового обеспечения на 2028 год, в тыс.руб </t>
  </si>
  <si>
    <t xml:space="preserve">Краткое содержание
технического (геологического) задания на 2026 год по темам.
Показатель объема работы.
</t>
  </si>
  <si>
    <t>1. Тематические и опытно-методические работы, связанные с геологическим изучением недр, всего:</t>
  </si>
  <si>
    <r>
      <rPr>
        <b/>
        <sz val="10"/>
        <rFont val="Arial"/>
        <charset val="134"/>
      </rPr>
      <t>1.1. Тематические и опытно-методические работы, связанные с геологическим изучением недр</t>
    </r>
    <r>
      <rPr>
        <b/>
        <sz val="10"/>
        <rFont val="Arial"/>
        <charset val="134"/>
      </rPr>
      <t>:</t>
    </r>
  </si>
  <si>
    <t>Количество отчетов: 2026 г. - 4 шт.</t>
  </si>
  <si>
    <r>
      <rPr>
        <sz val="10"/>
        <rFont val="Arial"/>
        <charset val="134"/>
      </rPr>
      <t xml:space="preserve">Тематические и опытно-методические работы по обеспечению комплексного сопровождения геологического </t>
    </r>
    <r>
      <rPr>
        <sz val="10"/>
        <color indexed="2"/>
        <rFont val="Arial"/>
        <charset val="134"/>
      </rPr>
      <t>изучения</t>
    </r>
    <r>
      <rPr>
        <sz val="10"/>
        <rFont val="Arial"/>
        <charset val="134"/>
      </rPr>
      <t xml:space="preserve"> недр и воспроизводства минерально-сырьевой базы </t>
    </r>
    <r>
      <rPr>
        <sz val="10"/>
        <color indexed="2"/>
        <rFont val="Arial"/>
        <charset val="134"/>
      </rPr>
      <t>Российской</t>
    </r>
    <r>
      <rPr>
        <sz val="10"/>
        <rFont val="Arial"/>
        <charset val="134"/>
      </rPr>
      <t xml:space="preserve"> Федерации, континентального шельфа в 2026 г.
 </t>
    </r>
  </si>
  <si>
    <t>2026
IV</t>
  </si>
  <si>
    <r>
      <rPr>
        <b/>
        <sz val="10"/>
        <rFont val="Arial"/>
        <charset val="134"/>
      </rPr>
      <t xml:space="preserve">Опытно-методические работы, связанные с региональным геологическим изучением недр территории Российской Федерации и ее континентального шельфа: </t>
    </r>
    <r>
      <rPr>
        <sz val="10"/>
        <rFont val="Arial"/>
        <charset val="134"/>
      </rPr>
      <t xml:space="preserve">
Локализация участков, перспективных на обнаружение рудной минерализации на основе опытно-производственного внедрения технологий беспилотных авиационных систем (БАС).
Результаты использования технологий БАС для выполнения беспилотных аэрогеофизических съемок на территориях, входящих в программу ФП "Геология: возрождение легенды" и перспективных на обнаружение стратегических видов полезных ископаемых (на общей площади не менее </t>
    </r>
    <r>
      <rPr>
        <sz val="10"/>
        <color indexed="2"/>
        <rFont val="Arial"/>
        <charset val="134"/>
      </rPr>
      <t>600 кв. км</t>
    </r>
    <r>
      <rPr>
        <sz val="10"/>
        <rFont val="Arial"/>
        <charset val="134"/>
      </rPr>
      <t>): карты измеренных геофизических полей, схемы геолого-геофизической интерпретации, прогнозные геолого-геофизические разрезы, рекомендации по усовершенствованию технологии БАС с использованием отечественных беспилотных носителей по результатам опытно-производственного внедрения в 2026 году.</t>
    </r>
  </si>
</sst>
</file>

<file path=xl/styles.xml><?xml version="1.0" encoding="utf-8"?>
<styleSheet xmlns="http://schemas.openxmlformats.org/spreadsheetml/2006/main">
  <numFmts count="9">
    <numFmt numFmtId="176" formatCode="#,##0.0_ "/>
    <numFmt numFmtId="177" formatCode="#,##0.000"/>
    <numFmt numFmtId="178" formatCode="#,##0.0"/>
    <numFmt numFmtId="179" formatCode="0.000"/>
    <numFmt numFmtId="180" formatCode="_-* #,##0.00\ &quot;₽&quot;_-;\-* #,##0.00\ &quot;₽&quot;_-;_-* \-??\ &quot;₽&quot;_-;_-@_-"/>
    <numFmt numFmtId="43" formatCode="_-* #,##0.00_-;\-* #,##0.00_-;_-* &quot;-&quot;??_-;_-@_-"/>
    <numFmt numFmtId="181" formatCode="_-* #,##0.00\ _₽_-;\-* #,##0.00\ _₽_-;_-* &quot;-&quot;??\ _₽_-;_-@_-"/>
    <numFmt numFmtId="41" formatCode="_-* #,##0_-;\-* #,##0_-;_-* &quot;-&quot;_-;_-@_-"/>
    <numFmt numFmtId="182" formatCode="_-* #,##0\ &quot;₽&quot;_-;\-* #,##0\ &quot;₽&quot;_-;_-* \-\ &quot;₽&quot;_-;_-@_-"/>
  </numFmts>
  <fonts count="31">
    <font>
      <sz val="10"/>
      <color theme="1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b/>
      <sz val="10"/>
      <name val="Arial"/>
      <charset val="134"/>
    </font>
    <font>
      <b/>
      <sz val="10"/>
      <color theme="1"/>
      <name val="Arial"/>
      <charset val="134"/>
    </font>
    <font>
      <sz val="9"/>
      <color theme="1"/>
      <name val="Arial"/>
      <charset val="134"/>
    </font>
    <font>
      <sz val="18"/>
      <name val="Arial"/>
      <charset val="134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0"/>
      <name val="Times New Roman"/>
      <charset val="134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indexed="2"/>
      <name val="Arial"/>
      <charset val="134"/>
    </font>
    <font>
      <i/>
      <sz val="10"/>
      <name val="Arial"/>
      <charset val="134"/>
    </font>
    <font>
      <strike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181" fontId="1" fillId="0" borderId="0" applyFont="0" applyFill="0" applyBorder="0" applyProtection="0"/>
    <xf numFmtId="181" fontId="0" fillId="0" borderId="0" applyFont="0" applyFill="0" applyBorder="0" applyProtection="0"/>
    <xf numFmtId="181" fontId="0" fillId="0" borderId="0" applyFont="0" applyFill="0" applyBorder="0" applyProtection="0"/>
    <xf numFmtId="181" fontId="0" fillId="0" borderId="0" applyFont="0" applyFill="0" applyBorder="0" applyProtection="0"/>
    <xf numFmtId="181" fontId="0" fillId="0" borderId="0" applyFont="0" applyFill="0" applyBorder="0" applyProtection="0"/>
    <xf numFmtId="181" fontId="0" fillId="0" borderId="0" applyFont="0" applyFill="0" applyBorder="0" applyProtection="0"/>
    <xf numFmtId="181" fontId="0" fillId="0" borderId="0" applyFont="0" applyFill="0" applyBorder="0" applyProtection="0"/>
    <xf numFmtId="181" fontId="1" fillId="0" borderId="0" applyFont="0" applyFill="0" applyBorder="0" applyProtection="0"/>
    <xf numFmtId="181" fontId="0" fillId="0" borderId="0" applyFont="0" applyFill="0" applyBorder="0" applyProtection="0"/>
    <xf numFmtId="0" fontId="22" fillId="0" borderId="0"/>
    <xf numFmtId="0" fontId="0" fillId="0" borderId="0"/>
    <xf numFmtId="0" fontId="7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180" fontId="9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9" fillId="0" borderId="0" applyFont="0" applyFill="0" applyBorder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11" borderId="11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181" fontId="0" fillId="0" borderId="0" applyFont="0" applyFill="0" applyBorder="0" applyProtection="0"/>
    <xf numFmtId="0" fontId="19" fillId="21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182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4" borderId="8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8" borderId="13" applyNumberFormat="0" applyAlignment="0" applyProtection="0">
      <alignment vertical="center"/>
    </xf>
  </cellStyleXfs>
  <cellXfs count="85">
    <xf numFmtId="0" fontId="0" fillId="0" borderId="0" xfId="0"/>
    <xf numFmtId="0" fontId="1" fillId="0" borderId="1" xfId="58" applyFont="1" applyBorder="1" applyAlignment="1">
      <alignment horizontal="center" vertical="center" wrapText="1"/>
    </xf>
    <xf numFmtId="0" fontId="2" fillId="0" borderId="1" xfId="58" applyFont="1" applyBorder="1" applyAlignment="1">
      <alignment vertical="center"/>
    </xf>
    <xf numFmtId="0" fontId="2" fillId="0" borderId="1" xfId="58" applyFont="1" applyBorder="1" applyAlignment="1">
      <alignment horizontal="center" vertical="center" wrapText="1"/>
    </xf>
    <xf numFmtId="0" fontId="3" fillId="0" borderId="1" xfId="58" applyFont="1" applyBorder="1" applyAlignment="1">
      <alignment horizontal="left" vertical="top" wrapText="1"/>
    </xf>
    <xf numFmtId="177" fontId="1" fillId="0" borderId="1" xfId="58" applyNumberFormat="1" applyFont="1" applyBorder="1" applyAlignment="1">
      <alignment horizontal="center" vertical="top" wrapText="1"/>
    </xf>
    <xf numFmtId="0" fontId="1" fillId="0" borderId="1" xfId="58" applyFont="1" applyBorder="1" applyAlignment="1">
      <alignment vertical="top" wrapText="1"/>
    </xf>
    <xf numFmtId="0" fontId="1" fillId="0" borderId="1" xfId="58" applyFont="1" applyBorder="1" applyAlignment="1">
      <alignment horizontal="center" vertical="top" wrapText="1"/>
    </xf>
    <xf numFmtId="178" fontId="2" fillId="0" borderId="1" xfId="58" applyNumberFormat="1" applyFont="1" applyBorder="1" applyAlignment="1">
      <alignment horizontal="center" vertical="center" wrapText="1"/>
    </xf>
    <xf numFmtId="178" fontId="3" fillId="0" borderId="1" xfId="58" applyNumberFormat="1" applyFont="1" applyBorder="1" applyAlignment="1">
      <alignment vertical="center" wrapText="1"/>
    </xf>
    <xf numFmtId="178" fontId="3" fillId="0" borderId="1" xfId="58" applyNumberFormat="1" applyFont="1" applyBorder="1" applyAlignment="1">
      <alignment horizontal="center" vertical="center" wrapText="1"/>
    </xf>
    <xf numFmtId="178" fontId="3" fillId="0" borderId="1" xfId="58" applyNumberFormat="1" applyFont="1" applyBorder="1" applyAlignment="1">
      <alignment vertical="top" wrapText="1"/>
    </xf>
    <xf numFmtId="4" fontId="4" fillId="0" borderId="1" xfId="58" applyNumberFormat="1" applyFont="1" applyBorder="1" applyAlignment="1" applyProtection="1">
      <alignment horizontal="center" vertical="top" wrapText="1"/>
      <protection locked="0"/>
    </xf>
    <xf numFmtId="4" fontId="4" fillId="0" borderId="2" xfId="58" applyNumberFormat="1" applyFont="1" applyBorder="1" applyAlignment="1" applyProtection="1">
      <alignment horizontal="center" vertical="top" wrapText="1"/>
      <protection locked="0"/>
    </xf>
    <xf numFmtId="178" fontId="1" fillId="0" borderId="1" xfId="58" applyNumberFormat="1" applyFont="1" applyBorder="1" applyAlignment="1">
      <alignment horizontal="center" vertical="top" wrapText="1"/>
    </xf>
    <xf numFmtId="178" fontId="1" fillId="0" borderId="1" xfId="58" applyNumberFormat="1" applyFont="1" applyBorder="1" applyAlignment="1">
      <alignment horizontal="center" vertical="top"/>
    </xf>
    <xf numFmtId="179" fontId="1" fillId="0" borderId="1" xfId="58" applyNumberFormat="1" applyFont="1" applyBorder="1" applyAlignment="1">
      <alignment horizontal="center" wrapText="1"/>
    </xf>
    <xf numFmtId="0" fontId="3" fillId="0" borderId="1" xfId="58" applyFont="1" applyBorder="1" applyAlignment="1">
      <alignment horizontal="left" vertical="center" wrapText="1"/>
    </xf>
    <xf numFmtId="0" fontId="1" fillId="0" borderId="1" xfId="58" applyFont="1" applyBorder="1" applyAlignment="1">
      <alignment horizontal="left" vertical="top" wrapText="1"/>
    </xf>
    <xf numFmtId="0" fontId="1" fillId="0" borderId="3" xfId="58" applyFont="1" applyBorder="1" applyAlignment="1">
      <alignment horizontal="center" vertical="center" wrapText="1"/>
    </xf>
    <xf numFmtId="0" fontId="0" fillId="0" borderId="4" xfId="58" applyBorder="1" applyAlignment="1">
      <alignment horizontal="center" wrapText="1"/>
    </xf>
    <xf numFmtId="0" fontId="0" fillId="0" borderId="4" xfId="58" applyBorder="1" applyAlignment="1">
      <alignment horizontal="center" vertical="center" wrapText="1"/>
    </xf>
    <xf numFmtId="0" fontId="5" fillId="0" borderId="4" xfId="58" applyFont="1" applyBorder="1" applyAlignment="1">
      <alignment horizontal="center" vertical="center" wrapText="1"/>
    </xf>
    <xf numFmtId="0" fontId="0" fillId="0" borderId="2" xfId="58" applyBorder="1" applyAlignment="1">
      <alignment horizontal="center" wrapText="1"/>
    </xf>
    <xf numFmtId="0" fontId="0" fillId="0" borderId="5" xfId="58" applyBorder="1" applyAlignment="1">
      <alignment horizontal="center" vertical="top" wrapText="1"/>
    </xf>
    <xf numFmtId="0" fontId="0" fillId="0" borderId="5" xfId="58" applyBorder="1" applyAlignment="1">
      <alignment horizontal="center" vertical="center" wrapText="1"/>
    </xf>
    <xf numFmtId="0" fontId="5" fillId="0" borderId="5" xfId="58" applyFont="1" applyBorder="1" applyAlignment="1">
      <alignment horizontal="center" vertical="center" wrapText="1"/>
    </xf>
    <xf numFmtId="0" fontId="5" fillId="0" borderId="1" xfId="58" applyFont="1" applyBorder="1" applyAlignment="1">
      <alignment horizontal="center" vertical="center" wrapText="1"/>
    </xf>
    <xf numFmtId="49" fontId="4" fillId="0" borderId="5" xfId="58" applyNumberFormat="1" applyFont="1" applyBorder="1" applyAlignment="1">
      <alignment vertical="top" wrapText="1"/>
    </xf>
    <xf numFmtId="0" fontId="4" fillId="0" borderId="2" xfId="58" applyFont="1" applyBorder="1" applyAlignment="1">
      <alignment horizontal="left" vertical="top" wrapText="1"/>
    </xf>
    <xf numFmtId="0" fontId="4" fillId="0" borderId="6" xfId="58" applyFont="1" applyBorder="1" applyAlignment="1">
      <alignment horizontal="left" vertical="top" wrapText="1"/>
    </xf>
    <xf numFmtId="49" fontId="4" fillId="0" borderId="1" xfId="58" applyNumberFormat="1" applyFont="1" applyBorder="1" applyAlignment="1">
      <alignment vertical="top" wrapText="1"/>
    </xf>
    <xf numFmtId="0" fontId="3" fillId="0" borderId="2" xfId="58" applyFont="1" applyBorder="1" applyAlignment="1">
      <alignment horizontal="left" vertical="top" wrapText="1"/>
    </xf>
    <xf numFmtId="0" fontId="3" fillId="0" borderId="6" xfId="58" applyFont="1" applyBorder="1" applyAlignment="1">
      <alignment horizontal="left" vertical="top" wrapText="1"/>
    </xf>
    <xf numFmtId="49" fontId="0" fillId="0" borderId="1" xfId="58" applyNumberFormat="1" applyBorder="1" applyAlignment="1">
      <alignment vertical="top" wrapText="1"/>
    </xf>
    <xf numFmtId="0" fontId="0" fillId="0" borderId="1" xfId="58" applyBorder="1" applyAlignment="1">
      <alignment horizontal="left" vertical="top" wrapText="1"/>
    </xf>
    <xf numFmtId="0" fontId="0" fillId="0" borderId="1" xfId="58" applyBorder="1" applyAlignment="1">
      <alignment horizontal="center" vertical="top" wrapText="1"/>
    </xf>
    <xf numFmtId="0" fontId="0" fillId="0" borderId="4" xfId="58" applyBorder="1" applyAlignment="1">
      <alignment horizontal="center" vertical="top" wrapText="1"/>
    </xf>
    <xf numFmtId="0" fontId="0" fillId="0" borderId="7" xfId="58" applyBorder="1" applyAlignment="1">
      <alignment horizontal="center" wrapText="1"/>
    </xf>
    <xf numFmtId="178" fontId="5" fillId="0" borderId="4" xfId="58" applyNumberFormat="1" applyFont="1" applyBorder="1" applyAlignment="1">
      <alignment horizontal="center" vertical="center" wrapText="1"/>
    </xf>
    <xf numFmtId="178" fontId="5" fillId="0" borderId="5" xfId="58" applyNumberFormat="1" applyFont="1" applyBorder="1" applyAlignment="1">
      <alignment horizontal="center" vertical="center" wrapText="1"/>
    </xf>
    <xf numFmtId="0" fontId="4" fillId="0" borderId="7" xfId="58" applyFont="1" applyBorder="1" applyAlignment="1">
      <alignment horizontal="left" vertical="top" wrapText="1"/>
    </xf>
    <xf numFmtId="176" fontId="4" fillId="0" borderId="1" xfId="58" applyNumberFormat="1" applyFont="1" applyBorder="1" applyAlignment="1">
      <alignment horizontal="center" vertical="top" wrapText="1"/>
    </xf>
    <xf numFmtId="0" fontId="3" fillId="0" borderId="7" xfId="58" applyFont="1" applyBorder="1" applyAlignment="1">
      <alignment horizontal="left" vertical="top" wrapText="1"/>
    </xf>
    <xf numFmtId="176" fontId="0" fillId="0" borderId="1" xfId="58" applyNumberFormat="1" applyBorder="1" applyAlignment="1">
      <alignment horizontal="center" vertical="top" wrapText="1"/>
    </xf>
    <xf numFmtId="0" fontId="4" fillId="0" borderId="1" xfId="58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58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0" xfId="58" applyFont="1" applyAlignment="1">
      <alignment vertical="justify"/>
    </xf>
    <xf numFmtId="0" fontId="3" fillId="0" borderId="0" xfId="58" applyFont="1" applyAlignment="1">
      <alignment horizontal="center" vertical="top"/>
    </xf>
    <xf numFmtId="0" fontId="1" fillId="0" borderId="0" xfId="58" applyFont="1" applyAlignment="1">
      <alignment horizontal="left" vertical="top"/>
    </xf>
    <xf numFmtId="0" fontId="1" fillId="0" borderId="0" xfId="58" applyFont="1" applyAlignment="1">
      <alignment vertical="top"/>
    </xf>
    <xf numFmtId="0" fontId="1" fillId="0" borderId="0" xfId="58" applyFont="1" applyAlignment="1">
      <alignment horizontal="center" vertical="top"/>
    </xf>
    <xf numFmtId="178" fontId="1" fillId="0" borderId="0" xfId="58" applyNumberFormat="1" applyFont="1" applyAlignment="1">
      <alignment horizontal="center" vertical="top"/>
    </xf>
    <xf numFmtId="178" fontId="1" fillId="0" borderId="0" xfId="58" applyNumberFormat="1" applyFont="1" applyAlignment="1">
      <alignment vertical="justify"/>
    </xf>
    <xf numFmtId="0" fontId="1" fillId="0" borderId="0" xfId="58" applyFont="1" applyAlignment="1">
      <alignment vertical="justify"/>
    </xf>
    <xf numFmtId="0" fontId="1" fillId="0" borderId="3" xfId="58" applyFont="1" applyBorder="1" applyAlignment="1" applyProtection="1">
      <alignment horizontal="center" vertical="center" wrapText="1"/>
      <protection locked="0"/>
    </xf>
    <xf numFmtId="0" fontId="3" fillId="0" borderId="1" xfId="58" applyFont="1" applyBorder="1" applyAlignment="1" applyProtection="1">
      <alignment horizontal="center" vertical="center"/>
      <protection locked="0"/>
    </xf>
    <xf numFmtId="0" fontId="1" fillId="0" borderId="1" xfId="58" applyFont="1" applyBorder="1" applyAlignment="1" applyProtection="1">
      <alignment horizontal="center" vertical="center" wrapText="1"/>
      <protection locked="0"/>
    </xf>
    <xf numFmtId="0" fontId="3" fillId="0" borderId="1" xfId="58" applyFont="1" applyBorder="1" applyAlignment="1" applyProtection="1">
      <alignment horizontal="left" vertical="center" wrapText="1"/>
      <protection locked="0"/>
    </xf>
    <xf numFmtId="0" fontId="3" fillId="0" borderId="1" xfId="58" applyFont="1" applyBorder="1" applyAlignment="1" applyProtection="1">
      <alignment horizontal="center" vertical="top" wrapText="1"/>
      <protection locked="0"/>
    </xf>
    <xf numFmtId="0" fontId="1" fillId="0" borderId="1" xfId="58" applyFont="1" applyBorder="1" applyAlignment="1" applyProtection="1">
      <alignment horizontal="left" vertical="top" wrapText="1" shrinkToFit="1"/>
      <protection locked="0"/>
    </xf>
    <xf numFmtId="0" fontId="1" fillId="0" borderId="1" xfId="58" applyFont="1" applyBorder="1" applyAlignment="1" applyProtection="1">
      <alignment horizontal="center" vertical="top" wrapText="1" shrinkToFit="1"/>
      <protection locked="0"/>
    </xf>
    <xf numFmtId="0" fontId="3" fillId="0" borderId="1" xfId="58" applyFont="1" applyFill="1" applyBorder="1" applyAlignment="1" applyProtection="1">
      <alignment horizontal="center" vertical="top" wrapText="1"/>
      <protection locked="0"/>
    </xf>
    <xf numFmtId="0" fontId="1" fillId="0" borderId="1" xfId="58" applyFont="1" applyFill="1" applyBorder="1" applyAlignment="1" applyProtection="1">
      <alignment horizontal="left" vertical="top" wrapText="1" shrinkToFit="1"/>
      <protection locked="0"/>
    </xf>
    <xf numFmtId="0" fontId="1" fillId="0" borderId="1" xfId="58" applyFont="1" applyFill="1" applyBorder="1" applyAlignment="1" applyProtection="1">
      <alignment horizontal="center" vertical="top" wrapText="1" shrinkToFit="1"/>
      <protection locked="0"/>
    </xf>
    <xf numFmtId="178" fontId="1" fillId="0" borderId="1" xfId="58" applyNumberFormat="1" applyFont="1" applyBorder="1" applyAlignment="1" applyProtection="1">
      <alignment horizontal="center" vertical="top" wrapText="1"/>
      <protection locked="0"/>
    </xf>
    <xf numFmtId="178" fontId="3" fillId="0" borderId="1" xfId="58" applyNumberFormat="1" applyFont="1" applyBorder="1" applyAlignment="1" applyProtection="1">
      <alignment horizontal="center" vertical="top" wrapText="1"/>
      <protection locked="0"/>
    </xf>
    <xf numFmtId="4" fontId="3" fillId="0" borderId="1" xfId="58" applyNumberFormat="1" applyFont="1" applyBorder="1" applyAlignment="1" applyProtection="1">
      <alignment horizontal="center" vertical="top" wrapText="1"/>
      <protection locked="0"/>
    </xf>
    <xf numFmtId="178" fontId="1" fillId="0" borderId="1" xfId="58" applyNumberFormat="1" applyFont="1" applyBorder="1" applyAlignment="1" applyProtection="1">
      <alignment horizontal="center" vertical="center"/>
      <protection locked="0"/>
    </xf>
    <xf numFmtId="4" fontId="3" fillId="0" borderId="1" xfId="58" applyNumberFormat="1" applyFont="1" applyBorder="1" applyAlignment="1" applyProtection="1">
      <alignment horizontal="center" vertical="center"/>
      <protection locked="0"/>
    </xf>
    <xf numFmtId="178" fontId="1" fillId="0" borderId="1" xfId="58" applyNumberFormat="1" applyFont="1" applyBorder="1" applyAlignment="1">
      <alignment horizontal="center" vertical="top" wrapText="1" shrinkToFit="1"/>
    </xf>
    <xf numFmtId="178" fontId="1" fillId="0" borderId="1" xfId="0" applyNumberFormat="1" applyFont="1" applyBorder="1" applyAlignment="1">
      <alignment horizontal="center" vertical="top" wrapText="1" shrinkToFit="1"/>
    </xf>
    <xf numFmtId="178" fontId="1" fillId="0" borderId="1" xfId="58" applyNumberFormat="1" applyFont="1" applyFill="1" applyBorder="1" applyAlignment="1">
      <alignment horizontal="center" vertical="top" wrapText="1" shrinkToFit="1"/>
    </xf>
    <xf numFmtId="178" fontId="6" fillId="0" borderId="0" xfId="0" applyNumberFormat="1" applyFont="1" applyAlignment="1">
      <alignment horizontal="right" vertical="top" wrapText="1"/>
    </xf>
    <xf numFmtId="179" fontId="1" fillId="0" borderId="1" xfId="58" applyNumberFormat="1" applyFont="1" applyBorder="1" applyAlignment="1" applyProtection="1">
      <alignment horizontal="center" vertical="center" wrapText="1"/>
      <protection locked="0"/>
    </xf>
    <xf numFmtId="178" fontId="3" fillId="0" borderId="1" xfId="58" applyNumberFormat="1" applyFont="1" applyBorder="1" applyAlignment="1" applyProtection="1">
      <alignment horizontal="center" vertical="center" wrapText="1"/>
      <protection locked="0"/>
    </xf>
    <xf numFmtId="0" fontId="3" fillId="0" borderId="1" xfId="58" applyFont="1" applyFill="1" applyBorder="1" applyAlignment="1" applyProtection="1">
      <alignment horizontal="left" vertical="center" wrapText="1"/>
      <protection locked="0"/>
    </xf>
    <xf numFmtId="0" fontId="3" fillId="0" borderId="0" xfId="58" applyFont="1" applyAlignment="1">
      <alignment horizontal="center" vertical="justify"/>
    </xf>
    <xf numFmtId="177" fontId="1" fillId="0" borderId="1" xfId="58" applyNumberFormat="1" applyFont="1" applyBorder="1" applyAlignment="1">
      <alignment horizontal="left" vertical="top" wrapText="1" shrinkToFit="1"/>
    </xf>
    <xf numFmtId="4" fontId="3" fillId="0" borderId="0" xfId="58" applyNumberFormat="1" applyFont="1" applyAlignment="1">
      <alignment horizontal="center" vertical="justify"/>
    </xf>
    <xf numFmtId="178" fontId="3" fillId="0" borderId="1" xfId="58" applyNumberFormat="1" applyFont="1" applyBorder="1" applyAlignment="1">
      <alignment horizontal="center" vertical="top" wrapText="1" shrinkToFit="1"/>
    </xf>
    <xf numFmtId="0" fontId="1" fillId="0" borderId="1" xfId="58" applyFont="1" applyBorder="1" applyAlignment="1">
      <alignment vertical="justify" wrapText="1"/>
    </xf>
    <xf numFmtId="177" fontId="1" fillId="0" borderId="1" xfId="58" applyNumberFormat="1" applyFont="1" applyFill="1" applyBorder="1" applyAlignment="1">
      <alignment horizontal="left" vertical="top" wrapText="1" shrinkToFit="1"/>
    </xf>
  </cellXfs>
  <cellStyles count="62">
    <cellStyle name="Обычный" xfId="0" builtinId="0"/>
    <cellStyle name="Финансовый 4" xfId="1"/>
    <cellStyle name="Финансовый 3 3" xfId="2"/>
    <cellStyle name="Финансовый 3 2 2" xfId="3"/>
    <cellStyle name="Финансовый 3 2" xfId="4"/>
    <cellStyle name="Финансовый 3" xfId="5"/>
    <cellStyle name="Финансовый 2 2 2" xfId="6"/>
    <cellStyle name="Финансовый 2 2" xfId="7"/>
    <cellStyle name="Финансовый 2 4" xfId="8"/>
    <cellStyle name="Финансовый 2" xfId="9"/>
    <cellStyle name="Обычный 5" xfId="10"/>
    <cellStyle name="Обычный 2 2" xfId="11"/>
    <cellStyle name="40% — Акцент6" xfId="12" builtinId="51"/>
    <cellStyle name="Акцент4" xfId="13" builtinId="41"/>
    <cellStyle name="20% — Акцент6" xfId="14" builtinId="50"/>
    <cellStyle name="Гиперссылка" xfId="15" builtinId="8"/>
    <cellStyle name="40% — Акцент5" xfId="16" builtinId="47"/>
    <cellStyle name="Акцент3" xfId="17" builtinId="37"/>
    <cellStyle name="20% — Акцент5" xfId="18" builtinId="46"/>
    <cellStyle name="Акцент2" xfId="19" builtinId="33"/>
    <cellStyle name="20% — Акцент4" xfId="20" builtinId="42"/>
    <cellStyle name="Заголовок 2" xfId="21" builtinId="17"/>
    <cellStyle name="60% — Акцент3" xfId="22" builtinId="40"/>
    <cellStyle name="Акцент1" xfId="23" builtinId="29"/>
    <cellStyle name="20% — Акцент3" xfId="24" builtinId="38"/>
    <cellStyle name="Заголовок 1" xfId="25" builtinId="16"/>
    <cellStyle name="Денежный" xfId="26" builtinId="4"/>
    <cellStyle name="60% — Акцент2" xfId="27" builtinId="36"/>
    <cellStyle name="Ввод" xfId="28" builtinId="20"/>
    <cellStyle name="Акцент6" xfId="29" builtinId="49"/>
    <cellStyle name="Процент" xfId="30" builtinId="5"/>
    <cellStyle name="40% — Акцент2" xfId="31" builtinId="35"/>
    <cellStyle name="20% — Акцент2" xfId="32" builtinId="34"/>
    <cellStyle name="Запятая" xfId="33" builtinId="3"/>
    <cellStyle name="Акцент5" xfId="34" builtinId="45"/>
    <cellStyle name="Нейтральный" xfId="35" builtinId="28"/>
    <cellStyle name="40% — Акцент1" xfId="36" builtinId="31"/>
    <cellStyle name="20% — Акцент1" xfId="37" builtinId="30"/>
    <cellStyle name="Открывавшаяся гиперссылка" xfId="38" builtinId="9"/>
    <cellStyle name="Связанная ячейка" xfId="39" builtinId="24"/>
    <cellStyle name="Проверить ячейку" xfId="40" builtinId="23"/>
    <cellStyle name="60% — Акцент5" xfId="41" builtinId="48"/>
    <cellStyle name="Заголовок 4" xfId="42" builtinId="19"/>
    <cellStyle name="Заголовок 3" xfId="43" builtinId="18"/>
    <cellStyle name="60% — Акцент4" xfId="44" builtinId="44"/>
    <cellStyle name="Финансовый 2 3" xfId="45"/>
    <cellStyle name="Плохой" xfId="46" builtinId="27"/>
    <cellStyle name="Вычисление" xfId="47" builtinId="22"/>
    <cellStyle name="60% — Акцент6" xfId="48" builtinId="52"/>
    <cellStyle name="Денежный [0]" xfId="49" builtinId="7"/>
    <cellStyle name="Пояснительный текст" xfId="50" builtinId="53"/>
    <cellStyle name="40% — Акцент3" xfId="51" builtinId="39"/>
    <cellStyle name="Заголовок" xfId="52" builtinId="15"/>
    <cellStyle name="Запятая [0]" xfId="53" builtinId="6"/>
    <cellStyle name="Итого" xfId="54" builtinId="25"/>
    <cellStyle name="Предупреждающий текст" xfId="55" builtinId="11"/>
    <cellStyle name="Примечание" xfId="56" builtinId="10"/>
    <cellStyle name="60% — Акцент1" xfId="57" builtinId="32"/>
    <cellStyle name="Обычный 2" xfId="58"/>
    <cellStyle name="Хороший" xfId="59" builtinId="26"/>
    <cellStyle name="40% — Акцент4" xfId="60" builtinId="43"/>
    <cellStyle name="Вывод" xfId="61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6"/>
  <sheetViews>
    <sheetView tabSelected="1" view="pageBreakPreview" zoomScale="90" zoomScaleNormal="100" workbookViewId="0">
      <selection activeCell="A2" sqref="A2:J2"/>
    </sheetView>
  </sheetViews>
  <sheetFormatPr defaultColWidth="12.8571428571429" defaultRowHeight="12.75"/>
  <cols>
    <col min="1" max="1" width="12.5714285714286" style="50" customWidth="1"/>
    <col min="2" max="2" width="30.7142857142857" style="51" customWidth="1"/>
    <col min="3" max="3" width="13.7142857142857" style="52" customWidth="1"/>
    <col min="4" max="5" width="6.71428571428571" style="53" customWidth="1"/>
    <col min="6" max="9" width="12.7142857142857" style="54" customWidth="1"/>
    <col min="10" max="10" width="157.428571428571" style="55" customWidth="1" outlineLevel="1"/>
    <col min="11" max="11" width="13" style="56" customWidth="1"/>
    <col min="12" max="16384" width="12.8571428571429" style="56"/>
  </cols>
  <sheetData>
    <row r="1" ht="67.5" spans="10:10">
      <c r="J1" s="75" t="s">
        <v>0</v>
      </c>
    </row>
    <row r="2" ht="58.5" customHeight="1" spans="1:10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</row>
    <row r="3" ht="49.5" customHeight="1" spans="1:10">
      <c r="A3" s="58" t="s">
        <v>2</v>
      </c>
      <c r="B3" s="59" t="s">
        <v>3</v>
      </c>
      <c r="C3" s="59" t="s">
        <v>4</v>
      </c>
      <c r="D3" s="59" t="s">
        <v>5</v>
      </c>
      <c r="E3" s="59"/>
      <c r="F3" s="67" t="s">
        <v>6</v>
      </c>
      <c r="G3" s="67" t="s">
        <v>7</v>
      </c>
      <c r="H3" s="67" t="s">
        <v>8</v>
      </c>
      <c r="I3" s="67" t="s">
        <v>9</v>
      </c>
      <c r="J3" s="76" t="s">
        <v>10</v>
      </c>
    </row>
    <row r="4" ht="33.75" customHeight="1" spans="1:10">
      <c r="A4" s="58"/>
      <c r="B4" s="59"/>
      <c r="C4" s="59"/>
      <c r="D4" s="59" t="s">
        <v>11</v>
      </c>
      <c r="E4" s="59" t="s">
        <v>12</v>
      </c>
      <c r="F4" s="67"/>
      <c r="G4" s="67"/>
      <c r="H4" s="67"/>
      <c r="I4" s="67"/>
      <c r="J4" s="76"/>
    </row>
    <row r="5" ht="24.95" customHeight="1" spans="1:10">
      <c r="A5" s="60" t="s">
        <v>13</v>
      </c>
      <c r="B5" s="60"/>
      <c r="C5" s="60"/>
      <c r="D5" s="60"/>
      <c r="E5" s="60"/>
      <c r="F5" s="68"/>
      <c r="G5" s="69">
        <f>G7+G8+G10+G9+G11+G12+G13+G14+G15+G16+G17+G18+G19+G20+G21+G22+G23+G24+G25+G26+G27+G28</f>
        <v>1806396.9</v>
      </c>
      <c r="H5" s="69">
        <f>H7+H8+H10+H9+H11+H12+H13+H14+H15+H16+H17+H18+H19+H20+H21+H22+H23+H24+H25+H26+H27+H28</f>
        <v>2504497.5</v>
      </c>
      <c r="I5" s="69">
        <f>I7+I8+I10+I9+I11+I12+I13+I14+I15+I16+I17+I18+I19+I20+I21+I22+I23+I24+I25+I26+I27+I28+I29</f>
        <v>1166208.6</v>
      </c>
      <c r="J5" s="77"/>
    </row>
    <row r="6" s="49" customFormat="1" ht="35.1" customHeight="1" spans="1:16">
      <c r="A6" s="60" t="s">
        <v>14</v>
      </c>
      <c r="B6" s="60"/>
      <c r="C6" s="60"/>
      <c r="D6" s="60"/>
      <c r="E6" s="60"/>
      <c r="F6" s="70"/>
      <c r="G6" s="71">
        <f>SUM(G7:G28)</f>
        <v>1806396.9</v>
      </c>
      <c r="H6" s="71">
        <f>SUM(H7:H28)</f>
        <v>2504497.5</v>
      </c>
      <c r="I6" s="71">
        <f>SUM(I7:I29)</f>
        <v>1166208.6</v>
      </c>
      <c r="J6" s="78" t="s">
        <v>15</v>
      </c>
      <c r="K6" s="79"/>
      <c r="L6" s="79"/>
      <c r="M6" s="79"/>
      <c r="N6" s="79"/>
      <c r="O6" s="79"/>
      <c r="P6" s="79"/>
    </row>
    <row r="7" s="49" customFormat="1" ht="271" customHeight="1" outlineLevel="1" spans="1:16">
      <c r="A7" s="61" t="s">
        <v>16</v>
      </c>
      <c r="B7" s="62" t="s">
        <v>17</v>
      </c>
      <c r="C7" s="63" t="s">
        <v>18</v>
      </c>
      <c r="D7" s="63" t="s">
        <v>19</v>
      </c>
      <c r="E7" s="63" t="s">
        <v>20</v>
      </c>
      <c r="F7" s="72">
        <v>416100</v>
      </c>
      <c r="G7" s="72">
        <v>178650</v>
      </c>
      <c r="H7" s="72">
        <v>182350</v>
      </c>
      <c r="I7" s="72"/>
      <c r="J7" s="80" t="s">
        <v>21</v>
      </c>
      <c r="K7" s="81"/>
      <c r="L7" s="79"/>
      <c r="M7" s="79"/>
      <c r="N7" s="79"/>
      <c r="O7" s="79"/>
      <c r="P7" s="79"/>
    </row>
    <row r="8" s="49" customFormat="1" ht="302.25" customHeight="1" outlineLevel="1" spans="1:16">
      <c r="A8" s="61" t="s">
        <v>22</v>
      </c>
      <c r="B8" s="62" t="s">
        <v>23</v>
      </c>
      <c r="C8" s="63" t="s">
        <v>18</v>
      </c>
      <c r="D8" s="63" t="s">
        <v>19</v>
      </c>
      <c r="E8" s="63" t="s">
        <v>20</v>
      </c>
      <c r="F8" s="72">
        <v>368500</v>
      </c>
      <c r="G8" s="72">
        <v>135300</v>
      </c>
      <c r="H8" s="72">
        <v>152450</v>
      </c>
      <c r="I8" s="82"/>
      <c r="J8" s="83" t="s">
        <v>24</v>
      </c>
      <c r="K8" s="81"/>
      <c r="L8" s="79"/>
      <c r="M8" s="79"/>
      <c r="N8" s="79"/>
      <c r="O8" s="79"/>
      <c r="P8" s="79"/>
    </row>
    <row r="9" s="49" customFormat="1" ht="307" customHeight="1" outlineLevel="1" spans="1:16">
      <c r="A9" s="61" t="s">
        <v>25</v>
      </c>
      <c r="B9" s="62" t="s">
        <v>26</v>
      </c>
      <c r="C9" s="63" t="s">
        <v>18</v>
      </c>
      <c r="D9" s="63" t="s">
        <v>19</v>
      </c>
      <c r="E9" s="63" t="s">
        <v>20</v>
      </c>
      <c r="F9" s="72">
        <v>157100</v>
      </c>
      <c r="G9" s="72">
        <v>34600</v>
      </c>
      <c r="H9" s="72">
        <v>65000</v>
      </c>
      <c r="I9" s="82"/>
      <c r="J9" s="83" t="s">
        <v>27</v>
      </c>
      <c r="K9" s="81"/>
      <c r="L9" s="79"/>
      <c r="M9" s="79"/>
      <c r="N9" s="79"/>
      <c r="O9" s="79"/>
      <c r="P9" s="79"/>
    </row>
    <row r="10" s="49" customFormat="1" ht="300" customHeight="1" outlineLevel="1" spans="1:16">
      <c r="A10" s="61" t="s">
        <v>28</v>
      </c>
      <c r="B10" s="62" t="s">
        <v>29</v>
      </c>
      <c r="C10" s="63" t="s">
        <v>18</v>
      </c>
      <c r="D10" s="63" t="s">
        <v>19</v>
      </c>
      <c r="E10" s="63" t="s">
        <v>20</v>
      </c>
      <c r="F10" s="72">
        <v>272900</v>
      </c>
      <c r="G10" s="72">
        <v>121400</v>
      </c>
      <c r="H10" s="72">
        <v>133500</v>
      </c>
      <c r="I10" s="82"/>
      <c r="J10" s="83" t="s">
        <v>30</v>
      </c>
      <c r="K10" s="81"/>
      <c r="L10" s="79"/>
      <c r="M10" s="79"/>
      <c r="N10" s="79"/>
      <c r="O10" s="79"/>
      <c r="P10" s="79"/>
    </row>
    <row r="11" s="49" customFormat="1" ht="297.75" customHeight="1" outlineLevel="1" spans="1:16">
      <c r="A11" s="61" t="s">
        <v>31</v>
      </c>
      <c r="B11" s="62" t="s">
        <v>32</v>
      </c>
      <c r="C11" s="63" t="s">
        <v>18</v>
      </c>
      <c r="D11" s="63" t="s">
        <v>19</v>
      </c>
      <c r="E11" s="63" t="s">
        <v>20</v>
      </c>
      <c r="F11" s="72">
        <v>281850</v>
      </c>
      <c r="G11" s="72">
        <v>131400</v>
      </c>
      <c r="H11" s="72">
        <v>132450</v>
      </c>
      <c r="I11" s="82"/>
      <c r="J11" s="83" t="s">
        <v>33</v>
      </c>
      <c r="K11" s="81"/>
      <c r="L11" s="79"/>
      <c r="M11" s="79"/>
      <c r="N11" s="79"/>
      <c r="O11" s="79"/>
      <c r="P11" s="79"/>
    </row>
    <row r="12" s="49" customFormat="1" ht="218.1" customHeight="1" outlineLevel="1" spans="1:16">
      <c r="A12" s="61" t="s">
        <v>34</v>
      </c>
      <c r="B12" s="62" t="s">
        <v>35</v>
      </c>
      <c r="C12" s="63" t="s">
        <v>18</v>
      </c>
      <c r="D12" s="63" t="s">
        <v>19</v>
      </c>
      <c r="E12" s="63" t="s">
        <v>20</v>
      </c>
      <c r="F12" s="72">
        <v>308400</v>
      </c>
      <c r="G12" s="72">
        <v>13000</v>
      </c>
      <c r="H12" s="72">
        <v>119450</v>
      </c>
      <c r="I12" s="72">
        <v>103150</v>
      </c>
      <c r="J12" s="80" t="s">
        <v>36</v>
      </c>
      <c r="K12" s="81"/>
      <c r="L12" s="79"/>
      <c r="M12" s="79"/>
      <c r="N12" s="79"/>
      <c r="O12" s="79"/>
      <c r="P12" s="79"/>
    </row>
    <row r="13" s="49" customFormat="1" ht="219" customHeight="1" outlineLevel="1" spans="1:16">
      <c r="A13" s="61" t="s">
        <v>37</v>
      </c>
      <c r="B13" s="62" t="s">
        <v>38</v>
      </c>
      <c r="C13" s="63" t="s">
        <v>18</v>
      </c>
      <c r="D13" s="63" t="s">
        <v>19</v>
      </c>
      <c r="E13" s="63" t="s">
        <v>20</v>
      </c>
      <c r="F13" s="72">
        <v>284900</v>
      </c>
      <c r="G13" s="72">
        <v>14800</v>
      </c>
      <c r="H13" s="72">
        <v>100600</v>
      </c>
      <c r="I13" s="72">
        <v>88600</v>
      </c>
      <c r="J13" s="80" t="s">
        <v>39</v>
      </c>
      <c r="K13" s="81"/>
      <c r="L13" s="79"/>
      <c r="M13" s="79"/>
      <c r="N13" s="79"/>
      <c r="O13" s="79"/>
      <c r="P13" s="79"/>
    </row>
    <row r="14" s="49" customFormat="1" ht="283" customHeight="1" outlineLevel="1" spans="1:16">
      <c r="A14" s="61" t="s">
        <v>40</v>
      </c>
      <c r="B14" s="62" t="s">
        <v>41</v>
      </c>
      <c r="C14" s="63" t="s">
        <v>18</v>
      </c>
      <c r="D14" s="63" t="s">
        <v>19</v>
      </c>
      <c r="E14" s="63" t="s">
        <v>20</v>
      </c>
      <c r="F14" s="72">
        <v>275552.1</v>
      </c>
      <c r="G14" s="72">
        <v>114625</v>
      </c>
      <c r="H14" s="72">
        <v>114025</v>
      </c>
      <c r="I14" s="72"/>
      <c r="J14" s="80" t="s">
        <v>42</v>
      </c>
      <c r="K14" s="81"/>
      <c r="L14" s="79"/>
      <c r="M14" s="79"/>
      <c r="N14" s="79"/>
      <c r="O14" s="79"/>
      <c r="P14" s="79"/>
    </row>
    <row r="15" s="49" customFormat="1" ht="311" customHeight="1" outlineLevel="1" spans="1:16">
      <c r="A15" s="61" t="s">
        <v>43</v>
      </c>
      <c r="B15" s="62" t="s">
        <v>44</v>
      </c>
      <c r="C15" s="63" t="s">
        <v>18</v>
      </c>
      <c r="D15" s="63" t="s">
        <v>19</v>
      </c>
      <c r="E15" s="63" t="s">
        <v>20</v>
      </c>
      <c r="F15" s="72">
        <v>394500</v>
      </c>
      <c r="G15" s="72">
        <v>157750</v>
      </c>
      <c r="H15" s="72">
        <v>153750</v>
      </c>
      <c r="I15" s="72"/>
      <c r="J15" s="80" t="s">
        <v>45</v>
      </c>
      <c r="K15" s="81"/>
      <c r="L15" s="79"/>
      <c r="M15" s="79"/>
      <c r="N15" s="79"/>
      <c r="O15" s="79"/>
      <c r="P15" s="79"/>
    </row>
    <row r="16" s="49" customFormat="1" ht="294" customHeight="1" outlineLevel="1" spans="1:16">
      <c r="A16" s="61" t="s">
        <v>46</v>
      </c>
      <c r="B16" s="62" t="s">
        <v>47</v>
      </c>
      <c r="C16" s="63" t="s">
        <v>18</v>
      </c>
      <c r="D16" s="63" t="s">
        <v>19</v>
      </c>
      <c r="E16" s="63" t="s">
        <v>20</v>
      </c>
      <c r="F16" s="72">
        <v>265300</v>
      </c>
      <c r="G16" s="72">
        <v>100200</v>
      </c>
      <c r="H16" s="72">
        <v>101800</v>
      </c>
      <c r="I16" s="72"/>
      <c r="J16" s="80" t="s">
        <v>48</v>
      </c>
      <c r="K16" s="81"/>
      <c r="L16" s="79"/>
      <c r="M16" s="79"/>
      <c r="N16" s="79"/>
      <c r="O16" s="79"/>
      <c r="P16" s="79"/>
    </row>
    <row r="17" s="49" customFormat="1" ht="284" customHeight="1" outlineLevel="1" spans="1:16">
      <c r="A17" s="61" t="s">
        <v>49</v>
      </c>
      <c r="B17" s="62" t="s">
        <v>50</v>
      </c>
      <c r="C17" s="63" t="s">
        <v>18</v>
      </c>
      <c r="D17" s="63" t="s">
        <v>19</v>
      </c>
      <c r="E17" s="63" t="s">
        <v>20</v>
      </c>
      <c r="F17" s="72">
        <v>331000</v>
      </c>
      <c r="G17" s="72">
        <v>160000</v>
      </c>
      <c r="H17" s="72">
        <v>109000</v>
      </c>
      <c r="I17" s="72"/>
      <c r="J17" s="80" t="s">
        <v>51</v>
      </c>
      <c r="K17" s="81"/>
      <c r="L17" s="79"/>
      <c r="M17" s="79"/>
      <c r="N17" s="79"/>
      <c r="O17" s="79"/>
      <c r="P17" s="79"/>
    </row>
    <row r="18" s="49" customFormat="1" ht="229.9" customHeight="1" outlineLevel="1" spans="1:16">
      <c r="A18" s="61" t="s">
        <v>52</v>
      </c>
      <c r="B18" s="62" t="s">
        <v>53</v>
      </c>
      <c r="C18" s="63" t="s">
        <v>18</v>
      </c>
      <c r="D18" s="63" t="s">
        <v>19</v>
      </c>
      <c r="E18" s="63" t="s">
        <v>20</v>
      </c>
      <c r="F18" s="72">
        <v>139800.05</v>
      </c>
      <c r="G18" s="73">
        <v>14543.15</v>
      </c>
      <c r="H18" s="73">
        <v>47800</v>
      </c>
      <c r="I18" s="73">
        <v>53456.9</v>
      </c>
      <c r="J18" s="80" t="s">
        <v>54</v>
      </c>
      <c r="K18" s="81"/>
      <c r="L18" s="79"/>
      <c r="M18" s="79"/>
      <c r="N18" s="79"/>
      <c r="O18" s="79"/>
      <c r="P18" s="79"/>
    </row>
    <row r="19" s="49" customFormat="1" ht="297" customHeight="1" outlineLevel="1" spans="1:16">
      <c r="A19" s="61" t="s">
        <v>55</v>
      </c>
      <c r="B19" s="62" t="s">
        <v>56</v>
      </c>
      <c r="C19" s="63" t="s">
        <v>18</v>
      </c>
      <c r="D19" s="63" t="s">
        <v>19</v>
      </c>
      <c r="E19" s="63" t="s">
        <v>20</v>
      </c>
      <c r="F19" s="72">
        <v>235000</v>
      </c>
      <c r="G19" s="72">
        <v>46000</v>
      </c>
      <c r="H19" s="72">
        <v>121000</v>
      </c>
      <c r="I19" s="72"/>
      <c r="J19" s="18" t="s">
        <v>57</v>
      </c>
      <c r="K19" s="81"/>
      <c r="L19" s="79"/>
      <c r="M19" s="79"/>
      <c r="N19" s="79"/>
      <c r="O19" s="79"/>
      <c r="P19" s="79"/>
    </row>
    <row r="20" s="49" customFormat="1" ht="220" customHeight="1" outlineLevel="1" spans="1:16">
      <c r="A20" s="61" t="s">
        <v>58</v>
      </c>
      <c r="B20" s="62" t="s">
        <v>59</v>
      </c>
      <c r="C20" s="63" t="s">
        <v>18</v>
      </c>
      <c r="D20" s="63" t="s">
        <v>19</v>
      </c>
      <c r="E20" s="63" t="s">
        <v>20</v>
      </c>
      <c r="F20" s="72">
        <v>142300.05</v>
      </c>
      <c r="G20" s="73">
        <v>14643.15</v>
      </c>
      <c r="H20" s="73">
        <v>65200</v>
      </c>
      <c r="I20" s="73">
        <v>32256.9</v>
      </c>
      <c r="J20" s="80" t="s">
        <v>54</v>
      </c>
      <c r="K20" s="81"/>
      <c r="L20" s="79"/>
      <c r="M20" s="79"/>
      <c r="N20" s="79"/>
      <c r="O20" s="79"/>
      <c r="P20" s="79"/>
    </row>
    <row r="21" s="49" customFormat="1" ht="237" customHeight="1" outlineLevel="1" spans="1:16">
      <c r="A21" s="61" t="s">
        <v>60</v>
      </c>
      <c r="B21" s="62" t="s">
        <v>61</v>
      </c>
      <c r="C21" s="63" t="s">
        <v>18</v>
      </c>
      <c r="D21" s="63" t="s">
        <v>19</v>
      </c>
      <c r="E21" s="63" t="s">
        <v>20</v>
      </c>
      <c r="F21" s="72">
        <v>232100</v>
      </c>
      <c r="G21" s="72">
        <f>24500-0.5</f>
        <v>24499.5</v>
      </c>
      <c r="H21" s="72">
        <v>99497.5</v>
      </c>
      <c r="I21" s="72">
        <f>81902.5+0.5</f>
        <v>81903</v>
      </c>
      <c r="J21" s="80" t="s">
        <v>62</v>
      </c>
      <c r="K21" s="81"/>
      <c r="L21" s="79"/>
      <c r="M21" s="79"/>
      <c r="N21" s="79"/>
      <c r="O21" s="79"/>
      <c r="P21" s="79"/>
    </row>
    <row r="22" s="49" customFormat="1" ht="281" customHeight="1" outlineLevel="1" spans="1:16">
      <c r="A22" s="61" t="s">
        <v>63</v>
      </c>
      <c r="B22" s="62" t="s">
        <v>64</v>
      </c>
      <c r="C22" s="63" t="s">
        <v>18</v>
      </c>
      <c r="D22" s="63" t="s">
        <v>19</v>
      </c>
      <c r="E22" s="63" t="s">
        <v>20</v>
      </c>
      <c r="F22" s="72">
        <v>272000</v>
      </c>
      <c r="G22" s="72">
        <v>68000</v>
      </c>
      <c r="H22" s="72">
        <v>147000</v>
      </c>
      <c r="I22" s="72"/>
      <c r="J22" s="80" t="s">
        <v>65</v>
      </c>
      <c r="K22" s="81"/>
      <c r="L22" s="79"/>
      <c r="M22" s="79"/>
      <c r="N22" s="79"/>
      <c r="O22" s="79"/>
      <c r="P22" s="79"/>
    </row>
    <row r="23" s="49" customFormat="1" ht="307" customHeight="1" outlineLevel="1" spans="1:16">
      <c r="A23" s="61" t="s">
        <v>66</v>
      </c>
      <c r="B23" s="62" t="s">
        <v>67</v>
      </c>
      <c r="C23" s="63" t="s">
        <v>18</v>
      </c>
      <c r="D23" s="63" t="s">
        <v>19</v>
      </c>
      <c r="E23" s="63" t="s">
        <v>20</v>
      </c>
      <c r="F23" s="72">
        <v>235100</v>
      </c>
      <c r="G23" s="72">
        <v>114400</v>
      </c>
      <c r="H23" s="72">
        <v>90700</v>
      </c>
      <c r="I23" s="72"/>
      <c r="J23" s="80" t="s">
        <v>68</v>
      </c>
      <c r="K23" s="81"/>
      <c r="L23" s="79"/>
      <c r="M23" s="79"/>
      <c r="N23" s="79"/>
      <c r="O23" s="79"/>
      <c r="P23" s="79"/>
    </row>
    <row r="24" s="49" customFormat="1" ht="294" customHeight="1" spans="1:16">
      <c r="A24" s="64" t="s">
        <v>69</v>
      </c>
      <c r="B24" s="65" t="s">
        <v>70</v>
      </c>
      <c r="C24" s="66" t="s">
        <v>18</v>
      </c>
      <c r="D24" s="66" t="s">
        <v>19</v>
      </c>
      <c r="E24" s="66" t="s">
        <v>20</v>
      </c>
      <c r="F24" s="74">
        <f>250650-29800-13.9</f>
        <v>220836.1</v>
      </c>
      <c r="G24" s="74">
        <f>79200-13.9</f>
        <v>79186.1</v>
      </c>
      <c r="H24" s="74">
        <v>120400</v>
      </c>
      <c r="I24" s="74"/>
      <c r="J24" s="84" t="s">
        <v>71</v>
      </c>
      <c r="K24" s="81"/>
      <c r="L24" s="79"/>
      <c r="M24" s="79"/>
      <c r="N24" s="79"/>
      <c r="O24" s="79"/>
      <c r="P24" s="79"/>
    </row>
    <row r="25" s="49" customFormat="1" ht="308" customHeight="1" outlineLevel="1" spans="1:16">
      <c r="A25" s="61" t="s">
        <v>72</v>
      </c>
      <c r="B25" s="62" t="s">
        <v>73</v>
      </c>
      <c r="C25" s="63" t="s">
        <v>18</v>
      </c>
      <c r="D25" s="63" t="s">
        <v>19</v>
      </c>
      <c r="E25" s="63" t="s">
        <v>20</v>
      </c>
      <c r="F25" s="72">
        <v>261550</v>
      </c>
      <c r="G25" s="72">
        <v>90000</v>
      </c>
      <c r="H25" s="72">
        <v>96400</v>
      </c>
      <c r="I25" s="72"/>
      <c r="J25" s="80" t="s">
        <v>74</v>
      </c>
      <c r="K25" s="81"/>
      <c r="L25" s="79"/>
      <c r="M25" s="79"/>
      <c r="N25" s="79"/>
      <c r="O25" s="79"/>
      <c r="P25" s="79"/>
    </row>
    <row r="26" s="49" customFormat="1" ht="248" customHeight="1" outlineLevel="1" spans="1:16">
      <c r="A26" s="61" t="s">
        <v>75</v>
      </c>
      <c r="B26" s="62" t="s">
        <v>76</v>
      </c>
      <c r="C26" s="63" t="s">
        <v>18</v>
      </c>
      <c r="D26" s="63" t="s">
        <v>19</v>
      </c>
      <c r="E26" s="63" t="s">
        <v>20</v>
      </c>
      <c r="F26" s="72">
        <v>286100</v>
      </c>
      <c r="G26" s="72">
        <v>22500</v>
      </c>
      <c r="H26" s="72">
        <v>133625</v>
      </c>
      <c r="I26" s="72">
        <v>52825</v>
      </c>
      <c r="J26" s="80" t="s">
        <v>77</v>
      </c>
      <c r="K26" s="81"/>
      <c r="L26" s="79"/>
      <c r="M26" s="79"/>
      <c r="N26" s="79"/>
      <c r="O26" s="79"/>
      <c r="P26" s="79"/>
    </row>
    <row r="27" s="49" customFormat="1" ht="299.25" customHeight="1" spans="1:16">
      <c r="A27" s="64" t="s">
        <v>78</v>
      </c>
      <c r="B27" s="65" t="s">
        <v>79</v>
      </c>
      <c r="C27" s="66" t="s">
        <v>18</v>
      </c>
      <c r="D27" s="66" t="s">
        <v>19</v>
      </c>
      <c r="E27" s="66" t="s">
        <v>20</v>
      </c>
      <c r="F27" s="74">
        <f>251550-27000</f>
        <v>224550</v>
      </c>
      <c r="G27" s="74">
        <f>107000-27000</f>
        <v>80000</v>
      </c>
      <c r="H27" s="74">
        <v>118000</v>
      </c>
      <c r="I27" s="74"/>
      <c r="J27" s="84" t="s">
        <v>80</v>
      </c>
      <c r="K27" s="81"/>
      <c r="L27" s="79"/>
      <c r="M27" s="79"/>
      <c r="N27" s="79"/>
      <c r="O27" s="79"/>
      <c r="P27" s="79"/>
    </row>
    <row r="28" s="49" customFormat="1" ht="315" customHeight="1" outlineLevel="1" spans="1:16">
      <c r="A28" s="61" t="s">
        <v>81</v>
      </c>
      <c r="B28" s="62" t="s">
        <v>82</v>
      </c>
      <c r="C28" s="63" t="s">
        <v>18</v>
      </c>
      <c r="D28" s="63" t="s">
        <v>19</v>
      </c>
      <c r="E28" s="63" t="s">
        <v>20</v>
      </c>
      <c r="F28" s="72">
        <v>266550</v>
      </c>
      <c r="G28" s="72">
        <v>90900</v>
      </c>
      <c r="H28" s="72">
        <v>100500</v>
      </c>
      <c r="I28" s="72"/>
      <c r="J28" s="80" t="s">
        <v>83</v>
      </c>
      <c r="K28" s="81"/>
      <c r="L28" s="79"/>
      <c r="M28" s="79"/>
      <c r="N28" s="79"/>
      <c r="O28" s="79"/>
      <c r="P28" s="79"/>
    </row>
    <row r="29" s="49" customFormat="1" ht="233" customHeight="1" outlineLevel="1" spans="1:16">
      <c r="A29" s="61" t="s">
        <v>84</v>
      </c>
      <c r="B29" s="62" t="s">
        <v>85</v>
      </c>
      <c r="C29" s="63" t="s">
        <v>18</v>
      </c>
      <c r="D29" s="63" t="s">
        <v>86</v>
      </c>
      <c r="E29" s="63" t="s">
        <v>87</v>
      </c>
      <c r="F29" s="72">
        <v>754017.3</v>
      </c>
      <c r="G29" s="72"/>
      <c r="H29" s="72"/>
      <c r="I29" s="72">
        <f>754017.3-0.5</f>
        <v>754016.8</v>
      </c>
      <c r="J29" s="80" t="s">
        <v>88</v>
      </c>
      <c r="K29" s="81"/>
      <c r="L29" s="79"/>
      <c r="M29" s="79"/>
      <c r="N29" s="79"/>
      <c r="O29" s="79"/>
      <c r="P29" s="79"/>
    </row>
    <row r="30" s="49" customFormat="1" spans="1:16">
      <c r="A30" s="50"/>
      <c r="B30" s="51"/>
      <c r="C30" s="52"/>
      <c r="D30" s="53"/>
      <c r="E30" s="53"/>
      <c r="F30" s="54"/>
      <c r="G30" s="54"/>
      <c r="H30" s="54"/>
      <c r="I30" s="54"/>
      <c r="J30" s="55"/>
      <c r="K30" s="79"/>
      <c r="L30" s="79"/>
      <c r="M30" s="79"/>
      <c r="N30" s="79"/>
      <c r="O30" s="79"/>
      <c r="P30" s="79"/>
    </row>
    <row r="31" s="49" customFormat="1" spans="1:16">
      <c r="A31" s="50"/>
      <c r="B31" s="51"/>
      <c r="C31" s="52"/>
      <c r="D31" s="53"/>
      <c r="E31" s="53"/>
      <c r="F31" s="54"/>
      <c r="G31" s="54"/>
      <c r="H31" s="54"/>
      <c r="I31" s="54"/>
      <c r="J31" s="55"/>
      <c r="K31" s="79"/>
      <c r="L31" s="79"/>
      <c r="M31" s="79"/>
      <c r="N31" s="79"/>
      <c r="O31" s="79"/>
      <c r="P31" s="79"/>
    </row>
    <row r="32" s="49" customFormat="1" spans="1:16">
      <c r="A32" s="50"/>
      <c r="B32" s="51"/>
      <c r="C32" s="52"/>
      <c r="D32" s="53"/>
      <c r="E32" s="53"/>
      <c r="F32" s="54"/>
      <c r="G32" s="54"/>
      <c r="H32" s="54"/>
      <c r="I32" s="54"/>
      <c r="J32" s="55"/>
      <c r="K32" s="79"/>
      <c r="L32" s="79"/>
      <c r="M32" s="79"/>
      <c r="N32" s="79"/>
      <c r="O32" s="79"/>
      <c r="P32" s="79"/>
    </row>
    <row r="33" s="49" customFormat="1" spans="1:16">
      <c r="A33" s="50"/>
      <c r="B33" s="51"/>
      <c r="C33" s="52"/>
      <c r="D33" s="53"/>
      <c r="E33" s="53"/>
      <c r="F33" s="54"/>
      <c r="G33" s="54"/>
      <c r="H33" s="54"/>
      <c r="I33" s="54"/>
      <c r="J33" s="55"/>
      <c r="K33" s="79"/>
      <c r="L33" s="79"/>
      <c r="M33" s="79"/>
      <c r="N33" s="79"/>
      <c r="O33" s="79"/>
      <c r="P33" s="79"/>
    </row>
    <row r="34" s="49" customFormat="1" spans="1:16">
      <c r="A34" s="50"/>
      <c r="B34" s="51"/>
      <c r="C34" s="52"/>
      <c r="D34" s="53"/>
      <c r="E34" s="53"/>
      <c r="F34" s="54"/>
      <c r="G34" s="54"/>
      <c r="H34" s="54"/>
      <c r="I34" s="54"/>
      <c r="J34" s="55"/>
      <c r="K34" s="79"/>
      <c r="L34" s="79"/>
      <c r="M34" s="79"/>
      <c r="N34" s="79"/>
      <c r="O34" s="79"/>
      <c r="P34" s="79"/>
    </row>
    <row r="35" s="49" customFormat="1" spans="1:16">
      <c r="A35" s="50"/>
      <c r="B35" s="51"/>
      <c r="C35" s="52"/>
      <c r="D35" s="53"/>
      <c r="E35" s="53"/>
      <c r="F35" s="54"/>
      <c r="G35" s="54"/>
      <c r="H35" s="54"/>
      <c r="I35" s="54"/>
      <c r="J35" s="55"/>
      <c r="K35" s="79"/>
      <c r="L35" s="79"/>
      <c r="M35" s="79"/>
      <c r="N35" s="79"/>
      <c r="O35" s="79"/>
      <c r="P35" s="79"/>
    </row>
    <row r="36" s="49" customFormat="1" spans="1:16">
      <c r="A36" s="50"/>
      <c r="B36" s="51"/>
      <c r="C36" s="52"/>
      <c r="D36" s="53"/>
      <c r="E36" s="53"/>
      <c r="F36" s="54"/>
      <c r="G36" s="54"/>
      <c r="H36" s="54"/>
      <c r="I36" s="54"/>
      <c r="J36" s="55"/>
      <c r="K36" s="79"/>
      <c r="L36" s="79"/>
      <c r="M36" s="79"/>
      <c r="N36" s="79"/>
      <c r="O36" s="79"/>
      <c r="P36" s="79"/>
    </row>
    <row r="37" s="49" customFormat="1" spans="1:16">
      <c r="A37" s="50"/>
      <c r="B37" s="51"/>
      <c r="C37" s="52"/>
      <c r="D37" s="53"/>
      <c r="E37" s="53"/>
      <c r="F37" s="54"/>
      <c r="G37" s="54"/>
      <c r="H37" s="54"/>
      <c r="I37" s="54"/>
      <c r="J37" s="55"/>
      <c r="K37" s="79"/>
      <c r="L37" s="79"/>
      <c r="M37" s="79"/>
      <c r="N37" s="79"/>
      <c r="O37" s="79"/>
      <c r="P37" s="79"/>
    </row>
    <row r="38" s="49" customFormat="1" spans="1:16">
      <c r="A38" s="50"/>
      <c r="B38" s="51"/>
      <c r="C38" s="52"/>
      <c r="D38" s="53"/>
      <c r="E38" s="53"/>
      <c r="F38" s="54"/>
      <c r="G38" s="54"/>
      <c r="H38" s="54"/>
      <c r="I38" s="54"/>
      <c r="J38" s="55"/>
      <c r="K38" s="79"/>
      <c r="L38" s="79"/>
      <c r="M38" s="79"/>
      <c r="N38" s="79"/>
      <c r="O38" s="79"/>
      <c r="P38" s="79"/>
    </row>
    <row r="39" s="49" customFormat="1" spans="1:16">
      <c r="A39" s="50"/>
      <c r="B39" s="51"/>
      <c r="C39" s="52"/>
      <c r="D39" s="53"/>
      <c r="E39" s="53"/>
      <c r="F39" s="54"/>
      <c r="G39" s="54"/>
      <c r="H39" s="54"/>
      <c r="I39" s="54"/>
      <c r="J39" s="55"/>
      <c r="K39" s="79"/>
      <c r="L39" s="79"/>
      <c r="M39" s="79"/>
      <c r="N39" s="79"/>
      <c r="O39" s="79"/>
      <c r="P39" s="79"/>
    </row>
    <row r="40" s="49" customFormat="1" spans="1:16">
      <c r="A40" s="50"/>
      <c r="B40" s="51"/>
      <c r="C40" s="52"/>
      <c r="D40" s="53"/>
      <c r="E40" s="53"/>
      <c r="F40" s="54"/>
      <c r="G40" s="54"/>
      <c r="H40" s="54"/>
      <c r="I40" s="54"/>
      <c r="J40" s="55"/>
      <c r="K40" s="79"/>
      <c r="L40" s="79"/>
      <c r="M40" s="79"/>
      <c r="N40" s="79"/>
      <c r="O40" s="79"/>
      <c r="P40" s="79"/>
    </row>
    <row r="41" s="49" customFormat="1" spans="1:16">
      <c r="A41" s="50"/>
      <c r="B41" s="51"/>
      <c r="C41" s="52"/>
      <c r="D41" s="53"/>
      <c r="E41" s="53"/>
      <c r="F41" s="54"/>
      <c r="G41" s="54"/>
      <c r="H41" s="54"/>
      <c r="I41" s="54"/>
      <c r="J41" s="55"/>
      <c r="K41" s="79"/>
      <c r="L41" s="79"/>
      <c r="M41" s="79"/>
      <c r="N41" s="79"/>
      <c r="O41" s="79"/>
      <c r="P41" s="79"/>
    </row>
    <row r="42" s="49" customFormat="1" spans="1:16">
      <c r="A42" s="50"/>
      <c r="B42" s="51"/>
      <c r="C42" s="52"/>
      <c r="D42" s="53"/>
      <c r="E42" s="53"/>
      <c r="F42" s="54"/>
      <c r="G42" s="54"/>
      <c r="H42" s="54"/>
      <c r="I42" s="54"/>
      <c r="J42" s="55"/>
      <c r="K42" s="79"/>
      <c r="L42" s="79"/>
      <c r="M42" s="79"/>
      <c r="N42" s="79"/>
      <c r="O42" s="79"/>
      <c r="P42" s="79"/>
    </row>
    <row r="43" s="49" customFormat="1" spans="1:16">
      <c r="A43" s="50"/>
      <c r="B43" s="51"/>
      <c r="C43" s="52"/>
      <c r="D43" s="53"/>
      <c r="E43" s="53"/>
      <c r="F43" s="54"/>
      <c r="G43" s="54"/>
      <c r="H43" s="54"/>
      <c r="I43" s="54"/>
      <c r="J43" s="55"/>
      <c r="K43" s="79"/>
      <c r="L43" s="79"/>
      <c r="M43" s="79"/>
      <c r="N43" s="79"/>
      <c r="O43" s="79"/>
      <c r="P43" s="79"/>
    </row>
    <row r="44" s="49" customFormat="1" spans="1:16">
      <c r="A44" s="50"/>
      <c r="B44" s="51"/>
      <c r="C44" s="52"/>
      <c r="D44" s="53"/>
      <c r="E44" s="53"/>
      <c r="F44" s="54"/>
      <c r="G44" s="54"/>
      <c r="H44" s="54"/>
      <c r="I44" s="54"/>
      <c r="J44" s="55"/>
      <c r="K44" s="79"/>
      <c r="L44" s="79"/>
      <c r="M44" s="79"/>
      <c r="N44" s="79"/>
      <c r="O44" s="79"/>
      <c r="P44" s="79"/>
    </row>
    <row r="45" s="49" customFormat="1" spans="1:16">
      <c r="A45" s="50"/>
      <c r="B45" s="51"/>
      <c r="C45" s="52"/>
      <c r="D45" s="53"/>
      <c r="E45" s="53"/>
      <c r="F45" s="54"/>
      <c r="G45" s="54"/>
      <c r="H45" s="54"/>
      <c r="I45" s="54"/>
      <c r="J45" s="55"/>
      <c r="K45" s="79"/>
      <c r="L45" s="79"/>
      <c r="M45" s="79"/>
      <c r="N45" s="79"/>
      <c r="O45" s="79"/>
      <c r="P45" s="79"/>
    </row>
    <row r="46" s="49" customFormat="1" spans="1:16">
      <c r="A46" s="50"/>
      <c r="B46" s="51"/>
      <c r="C46" s="52"/>
      <c r="D46" s="53"/>
      <c r="E46" s="53"/>
      <c r="F46" s="54"/>
      <c r="G46" s="54"/>
      <c r="H46" s="54"/>
      <c r="I46" s="54"/>
      <c r="J46" s="55"/>
      <c r="K46" s="79"/>
      <c r="L46" s="79"/>
      <c r="M46" s="79"/>
      <c r="N46" s="79"/>
      <c r="O46" s="79"/>
      <c r="P46" s="79"/>
    </row>
    <row r="47" s="49" customFormat="1" spans="1:16">
      <c r="A47" s="50"/>
      <c r="B47" s="51"/>
      <c r="C47" s="52"/>
      <c r="D47" s="53"/>
      <c r="E47" s="53"/>
      <c r="F47" s="54"/>
      <c r="G47" s="54"/>
      <c r="H47" s="54"/>
      <c r="I47" s="54"/>
      <c r="J47" s="55"/>
      <c r="K47" s="79"/>
      <c r="L47" s="79"/>
      <c r="M47" s="79"/>
      <c r="N47" s="79"/>
      <c r="O47" s="79"/>
      <c r="P47" s="79"/>
    </row>
    <row r="48" s="49" customFormat="1" ht="159.75" customHeight="1" spans="1:9">
      <c r="A48" s="50"/>
      <c r="B48" s="51"/>
      <c r="C48" s="52"/>
      <c r="D48" s="53"/>
      <c r="E48" s="53"/>
      <c r="F48" s="54"/>
      <c r="G48" s="54"/>
      <c r="H48" s="54"/>
      <c r="I48" s="54"/>
    </row>
    <row r="49" s="49" customFormat="1" ht="36" customHeight="1" spans="1:9">
      <c r="A49" s="50"/>
      <c r="B49" s="51"/>
      <c r="C49" s="52"/>
      <c r="D49" s="53"/>
      <c r="E49" s="53"/>
      <c r="F49" s="54"/>
      <c r="G49" s="54"/>
      <c r="H49" s="54"/>
      <c r="I49" s="54"/>
    </row>
    <row r="50" s="49" customFormat="1" spans="1:9">
      <c r="A50" s="50"/>
      <c r="B50" s="51"/>
      <c r="C50" s="52"/>
      <c r="D50" s="53"/>
      <c r="E50" s="53"/>
      <c r="F50" s="54"/>
      <c r="G50" s="54"/>
      <c r="H50" s="54"/>
      <c r="I50" s="54"/>
    </row>
    <row r="51" s="49" customFormat="1" spans="1:9">
      <c r="A51" s="50"/>
      <c r="B51" s="51"/>
      <c r="C51" s="52"/>
      <c r="D51" s="53"/>
      <c r="E51" s="53"/>
      <c r="F51" s="54"/>
      <c r="G51" s="54"/>
      <c r="H51" s="54"/>
      <c r="I51" s="54"/>
    </row>
    <row r="52" s="49" customFormat="1" ht="321" customHeight="1" spans="1:9">
      <c r="A52" s="50"/>
      <c r="B52" s="51"/>
      <c r="C52" s="52"/>
      <c r="D52" s="53"/>
      <c r="E52" s="53"/>
      <c r="F52" s="54"/>
      <c r="G52" s="54"/>
      <c r="H52" s="54"/>
      <c r="I52" s="54"/>
    </row>
    <row r="53" s="49" customFormat="1" ht="35.25" customHeight="1" spans="1:9">
      <c r="A53" s="50"/>
      <c r="B53" s="51"/>
      <c r="C53" s="52"/>
      <c r="D53" s="53"/>
      <c r="E53" s="53"/>
      <c r="F53" s="54"/>
      <c r="G53" s="54"/>
      <c r="H53" s="54"/>
      <c r="I53" s="54"/>
    </row>
    <row r="54" s="49" customFormat="1" spans="1:9">
      <c r="A54" s="50"/>
      <c r="B54" s="51"/>
      <c r="C54" s="52"/>
      <c r="D54" s="53"/>
      <c r="E54" s="53"/>
      <c r="F54" s="54"/>
      <c r="G54" s="54"/>
      <c r="H54" s="54"/>
      <c r="I54" s="54"/>
    </row>
    <row r="55" spans="10:10">
      <c r="J55" s="56"/>
    </row>
    <row r="56" ht="99" customHeight="1" spans="10:10">
      <c r="J56" s="56"/>
    </row>
  </sheetData>
  <mergeCells count="12">
    <mergeCell ref="A2:J2"/>
    <mergeCell ref="D3:E3"/>
    <mergeCell ref="A5:E5"/>
    <mergeCell ref="A6:E6"/>
    <mergeCell ref="A3:A4"/>
    <mergeCell ref="B3:B4"/>
    <mergeCell ref="C3:C4"/>
    <mergeCell ref="F3:F4"/>
    <mergeCell ref="G3:G4"/>
    <mergeCell ref="H3:H4"/>
    <mergeCell ref="I3:I4"/>
    <mergeCell ref="J3:J4"/>
  </mergeCells>
  <pageMargins left="0.239583333333333" right="0.239583333333333" top="0.349305555555556" bottom="0.55" header="0.309722222222222" footer="0.309722222222222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zoomScale="85" zoomScaleNormal="85" workbookViewId="0">
      <selection activeCell="J7" sqref="J7"/>
    </sheetView>
  </sheetViews>
  <sheetFormatPr defaultColWidth="9" defaultRowHeight="12.75"/>
  <cols>
    <col min="2" max="2" width="37" customWidth="1"/>
    <col min="3" max="3" width="18.7142857142857" customWidth="1"/>
    <col min="10" max="10" width="131.142857142857" customWidth="1"/>
  </cols>
  <sheetData>
    <row r="1" spans="1:10">
      <c r="A1" s="19" t="s">
        <v>89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20" t="s">
        <v>90</v>
      </c>
      <c r="B2" s="21" t="s">
        <v>91</v>
      </c>
      <c r="C2" s="22" t="s">
        <v>92</v>
      </c>
      <c r="D2" s="23" t="s">
        <v>93</v>
      </c>
      <c r="E2" s="38"/>
      <c r="F2" s="39" t="s">
        <v>94</v>
      </c>
      <c r="G2" s="39" t="s">
        <v>95</v>
      </c>
      <c r="H2" s="39" t="s">
        <v>96</v>
      </c>
      <c r="I2" s="39" t="s">
        <v>9</v>
      </c>
      <c r="J2" s="21" t="s">
        <v>10</v>
      </c>
    </row>
    <row r="3" ht="24" spans="1:10">
      <c r="A3" s="24" t="s">
        <v>97</v>
      </c>
      <c r="B3" s="25"/>
      <c r="C3" s="26"/>
      <c r="D3" s="27" t="s">
        <v>11</v>
      </c>
      <c r="E3" s="27" t="s">
        <v>12</v>
      </c>
      <c r="F3" s="40"/>
      <c r="G3" s="40"/>
      <c r="H3" s="40"/>
      <c r="I3" s="40"/>
      <c r="J3" s="25"/>
    </row>
    <row r="4" spans="1:10">
      <c r="A4" s="28" t="s">
        <v>98</v>
      </c>
      <c r="B4" s="29" t="s">
        <v>99</v>
      </c>
      <c r="C4" s="30"/>
      <c r="D4" s="30"/>
      <c r="E4" s="41"/>
      <c r="F4" s="42"/>
      <c r="G4" s="42">
        <f>G5+G8</f>
        <v>38667.4</v>
      </c>
      <c r="H4" s="42">
        <f>H5+H8</f>
        <v>44772.5</v>
      </c>
      <c r="I4" s="42">
        <f>I5+I8</f>
        <v>45111.7</v>
      </c>
      <c r="J4" s="45"/>
    </row>
    <row r="5" ht="38.25" spans="1:10">
      <c r="A5" s="31" t="s">
        <v>100</v>
      </c>
      <c r="B5" s="32" t="s">
        <v>101</v>
      </c>
      <c r="C5" s="33"/>
      <c r="D5" s="33"/>
      <c r="E5" s="43"/>
      <c r="F5" s="42"/>
      <c r="G5" s="42">
        <f>SUM(G6:G7)</f>
        <v>23945.2</v>
      </c>
      <c r="H5" s="42">
        <f t="shared" ref="H5:I5" si="0">SUM(H6:H7)</f>
        <v>23965.3</v>
      </c>
      <c r="I5" s="42">
        <f t="shared" si="0"/>
        <v>23979.4</v>
      </c>
      <c r="J5" s="45" t="s">
        <v>102</v>
      </c>
    </row>
    <row r="6" ht="165.75" spans="1:10">
      <c r="A6" s="34" t="s">
        <v>25</v>
      </c>
      <c r="B6" s="35" t="s">
        <v>103</v>
      </c>
      <c r="C6" s="36" t="s">
        <v>104</v>
      </c>
      <c r="D6" s="36" t="s">
        <v>19</v>
      </c>
      <c r="E6" s="36" t="s">
        <v>20</v>
      </c>
      <c r="F6" s="44">
        <v>71527.2</v>
      </c>
      <c r="G6" s="44">
        <v>23945.2</v>
      </c>
      <c r="H6" s="44">
        <v>23965.3</v>
      </c>
      <c r="I6" s="44"/>
      <c r="J6" s="18" t="s">
        <v>105</v>
      </c>
    </row>
    <row r="7" ht="178.5" spans="1:10">
      <c r="A7" s="34" t="s">
        <v>28</v>
      </c>
      <c r="B7" s="35" t="s">
        <v>106</v>
      </c>
      <c r="C7" s="36" t="s">
        <v>104</v>
      </c>
      <c r="D7" s="36" t="s">
        <v>86</v>
      </c>
      <c r="E7" s="36" t="s">
        <v>87</v>
      </c>
      <c r="F7" s="44"/>
      <c r="G7" s="44"/>
      <c r="H7" s="44"/>
      <c r="I7" s="44">
        <v>23979.4</v>
      </c>
      <c r="J7" s="46" t="s">
        <v>107</v>
      </c>
    </row>
    <row r="8" ht="38.25" spans="1:10">
      <c r="A8" s="31" t="s">
        <v>108</v>
      </c>
      <c r="B8" s="29" t="s">
        <v>109</v>
      </c>
      <c r="C8" s="30"/>
      <c r="D8" s="30"/>
      <c r="E8" s="41"/>
      <c r="F8" s="42"/>
      <c r="G8" s="42">
        <f>G9</f>
        <v>14722.2</v>
      </c>
      <c r="H8" s="42">
        <f>H9</f>
        <v>20807.2</v>
      </c>
      <c r="I8" s="42">
        <f>I9</f>
        <v>21132.3</v>
      </c>
      <c r="J8" s="47" t="s">
        <v>110</v>
      </c>
    </row>
    <row r="9" ht="191.25" spans="1:10">
      <c r="A9" s="34" t="s">
        <v>22</v>
      </c>
      <c r="B9" s="35" t="s">
        <v>111</v>
      </c>
      <c r="C9" s="36" t="s">
        <v>104</v>
      </c>
      <c r="D9" s="37" t="s">
        <v>112</v>
      </c>
      <c r="E9" s="37" t="s">
        <v>113</v>
      </c>
      <c r="F9" s="44">
        <v>56661.7</v>
      </c>
      <c r="G9" s="44">
        <v>14722.2</v>
      </c>
      <c r="H9" s="44">
        <v>20807.2</v>
      </c>
      <c r="I9" s="44">
        <v>21132.3</v>
      </c>
      <c r="J9" s="48" t="s">
        <v>114</v>
      </c>
    </row>
  </sheetData>
  <mergeCells count="12">
    <mergeCell ref="A1:J1"/>
    <mergeCell ref="D2:E2"/>
    <mergeCell ref="B4:E4"/>
    <mergeCell ref="B5:E5"/>
    <mergeCell ref="B8:E8"/>
    <mergeCell ref="B2:B3"/>
    <mergeCell ref="C2:C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J24" sqref="J24"/>
    </sheetView>
  </sheetViews>
  <sheetFormatPr defaultColWidth="9" defaultRowHeight="12.75" outlineLevelRow="5"/>
  <cols>
    <col min="2" max="2" width="36.7142857142857" customWidth="1"/>
    <col min="7" max="7" width="25.2857142857143" customWidth="1"/>
    <col min="10" max="10" width="93.1428571428571" customWidth="1"/>
  </cols>
  <sheetData>
    <row r="1" spans="1:10">
      <c r="A1" s="1" t="s">
        <v>115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</v>
      </c>
      <c r="B2" s="3" t="s">
        <v>116</v>
      </c>
      <c r="C2" s="3" t="s">
        <v>92</v>
      </c>
      <c r="D2" s="3" t="s">
        <v>117</v>
      </c>
      <c r="E2" s="3"/>
      <c r="F2" s="8" t="s">
        <v>94</v>
      </c>
      <c r="G2" s="8" t="s">
        <v>95</v>
      </c>
      <c r="H2" s="8" t="s">
        <v>96</v>
      </c>
      <c r="I2" s="8" t="s">
        <v>118</v>
      </c>
      <c r="J2" s="16" t="s">
        <v>119</v>
      </c>
    </row>
    <row r="3" ht="24" spans="1:10">
      <c r="A3" s="2"/>
      <c r="B3" s="3"/>
      <c r="C3" s="3"/>
      <c r="D3" s="3" t="s">
        <v>11</v>
      </c>
      <c r="E3" s="3" t="s">
        <v>12</v>
      </c>
      <c r="F3" s="8"/>
      <c r="G3" s="8"/>
      <c r="H3" s="8"/>
      <c r="I3" s="8"/>
      <c r="J3" s="16"/>
    </row>
    <row r="4" spans="1:10">
      <c r="A4" s="4" t="s">
        <v>120</v>
      </c>
      <c r="B4" s="4"/>
      <c r="C4" s="4"/>
      <c r="D4" s="4"/>
      <c r="E4" s="4"/>
      <c r="F4" s="9"/>
      <c r="G4" s="10"/>
      <c r="H4" s="10"/>
      <c r="I4" s="10"/>
      <c r="J4" s="17"/>
    </row>
    <row r="5" spans="1:10">
      <c r="A5" s="4" t="s">
        <v>121</v>
      </c>
      <c r="B5" s="4"/>
      <c r="C5" s="4"/>
      <c r="D5" s="4"/>
      <c r="E5" s="4"/>
      <c r="F5" s="11"/>
      <c r="G5" s="12">
        <f>G6</f>
        <v>150000</v>
      </c>
      <c r="H5" s="13">
        <f t="shared" ref="H5:I5" si="0">H6</f>
        <v>0</v>
      </c>
      <c r="I5" s="12">
        <f t="shared" si="0"/>
        <v>0</v>
      </c>
      <c r="J5" s="4" t="s">
        <v>122</v>
      </c>
    </row>
    <row r="6" ht="140.25" spans="1:10">
      <c r="A6" s="5" t="s">
        <v>16</v>
      </c>
      <c r="B6" s="6" t="s">
        <v>123</v>
      </c>
      <c r="C6" s="7" t="s">
        <v>104</v>
      </c>
      <c r="D6" s="7" t="s">
        <v>112</v>
      </c>
      <c r="E6" s="7" t="s">
        <v>124</v>
      </c>
      <c r="F6" s="11"/>
      <c r="G6" s="14">
        <v>150000</v>
      </c>
      <c r="H6" s="15"/>
      <c r="I6" s="15"/>
      <c r="J6" s="18" t="s">
        <v>125</v>
      </c>
    </row>
  </sheetData>
  <mergeCells count="12">
    <mergeCell ref="A1:J1"/>
    <mergeCell ref="D2:E2"/>
    <mergeCell ref="A4:E4"/>
    <mergeCell ref="A5:E5"/>
    <mergeCell ref="A2:A3"/>
    <mergeCell ref="B2:B3"/>
    <mergeCell ref="C2:C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+Перечень на 2026_ГВЛ</vt:lpstr>
      <vt:lpstr>+Перечень на 2026_ЭГП</vt:lpstr>
      <vt:lpstr>+Перечень на 2026_БАС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Головин Владимир Николаевич</dc:creator>
  <cp:lastModifiedBy>Павел Швачко</cp:lastModifiedBy>
  <cp:revision>4</cp:revision>
  <dcterms:created xsi:type="dcterms:W3CDTF">2004-09-14T15:02:00Z</dcterms:created>
  <dcterms:modified xsi:type="dcterms:W3CDTF">2026-10-07T09:19:45Z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1049-11.1.0.11704</vt:lpwstr>
  </property>
</Properties>
</file>